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24" yWindow="588" windowWidth="18876" windowHeight="9468"/>
  </bookViews>
  <sheets>
    <sheet name="Rekapitulace stavby" sheetId="1" r:id="rId1"/>
    <sheet name="SO-101 - Dešťová kanaliza..." sheetId="2" r:id="rId2"/>
    <sheet name="VON - Vedlejší a ostatní ..." sheetId="3" r:id="rId3"/>
    <sheet name="Pokyny pro vyplnění" sheetId="4" r:id="rId4"/>
  </sheets>
  <definedNames>
    <definedName name="_xlnm._FilterDatabase" localSheetId="1" hidden="1">'SO-101 - Dešťová kanaliza...'!$C$88:$K$852</definedName>
    <definedName name="_xlnm._FilterDatabase" localSheetId="2" hidden="1">'VON - Vedlejší a ostatní ...'!$C$81:$K$117</definedName>
    <definedName name="_xlnm.Print_Titles" localSheetId="0">'Rekapitulace stavby'!$52:$52</definedName>
    <definedName name="_xlnm.Print_Titles" localSheetId="1">'SO-101 - Dešťová kanaliza...'!$88:$88</definedName>
    <definedName name="_xlnm.Print_Titles" localSheetId="2">'VON - Vedlejší a ostatní ...'!$81:$81</definedName>
    <definedName name="_xlnm.Print_Area" localSheetId="3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stavby'!$C$42:$AQ$57</definedName>
    <definedName name="_xlnm.Print_Area" localSheetId="1">'SO-101 - Dešťová kanaliza...'!$C$4:$J$39,'SO-101 - Dešťová kanaliza...'!$C$45:$J$70,'SO-101 - Dešťová kanaliza...'!$C$76:$K$852</definedName>
    <definedName name="_xlnm.Print_Area" localSheetId="2">'VON - Vedlejší a ostatní ...'!$C$4:$J$39,'VON - Vedlejší a ostatní ...'!$C$45:$J$63,'VON - Vedlejší a ostatní ...'!$C$69:$K$117</definedName>
  </definedNames>
  <calcPr calcId="125725"/>
</workbook>
</file>

<file path=xl/calcChain.xml><?xml version="1.0" encoding="utf-8"?>
<calcChain xmlns="http://schemas.openxmlformats.org/spreadsheetml/2006/main">
  <c r="J37" i="3"/>
  <c r="J36"/>
  <c r="AY56" i="1"/>
  <c r="J35" i="3"/>
  <c r="AX56" i="1"/>
  <c r="BI116" i="3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J78"/>
  <c r="F78"/>
  <c r="F76"/>
  <c r="E74"/>
  <c r="J54"/>
  <c r="F54"/>
  <c r="F52"/>
  <c r="E50"/>
  <c r="J24"/>
  <c r="E24"/>
  <c r="J79" s="1"/>
  <c r="J23"/>
  <c r="J18"/>
  <c r="E18"/>
  <c r="F79" s="1"/>
  <c r="J17"/>
  <c r="J12"/>
  <c r="J76"/>
  <c r="E7"/>
  <c r="E48" s="1"/>
  <c r="J37" i="2"/>
  <c r="J36"/>
  <c r="AY55" i="1" s="1"/>
  <c r="J35" i="2"/>
  <c r="AX55" i="1"/>
  <c r="BI849" i="2"/>
  <c r="BH849"/>
  <c r="BG849"/>
  <c r="BF849"/>
  <c r="T849"/>
  <c r="T848" s="1"/>
  <c r="T847" s="1"/>
  <c r="R849"/>
  <c r="R848"/>
  <c r="R847" s="1"/>
  <c r="P849"/>
  <c r="P848"/>
  <c r="P847"/>
  <c r="BI844"/>
  <c r="BH844"/>
  <c r="BG844"/>
  <c r="BF844"/>
  <c r="T844"/>
  <c r="R844"/>
  <c r="P844"/>
  <c r="BI840"/>
  <c r="BH840"/>
  <c r="BG840"/>
  <c r="BF840"/>
  <c r="T840"/>
  <c r="R840"/>
  <c r="P840"/>
  <c r="BI837"/>
  <c r="BH837"/>
  <c r="BG837"/>
  <c r="BF837"/>
  <c r="T837"/>
  <c r="R837"/>
  <c r="P837"/>
  <c r="BI832"/>
  <c r="BH832"/>
  <c r="BG832"/>
  <c r="BF832"/>
  <c r="T832"/>
  <c r="R832"/>
  <c r="P832"/>
  <c r="BI828"/>
  <c r="BH828"/>
  <c r="BG828"/>
  <c r="BF828"/>
  <c r="T828"/>
  <c r="R828"/>
  <c r="P828"/>
  <c r="BI824"/>
  <c r="BH824"/>
  <c r="BG824"/>
  <c r="BF824"/>
  <c r="T824"/>
  <c r="R824"/>
  <c r="P824"/>
  <c r="BI819"/>
  <c r="BH819"/>
  <c r="BG819"/>
  <c r="BF819"/>
  <c r="T819"/>
  <c r="R819"/>
  <c r="P819"/>
  <c r="BI814"/>
  <c r="BH814"/>
  <c r="BG814"/>
  <c r="BF814"/>
  <c r="T814"/>
  <c r="R814"/>
  <c r="P814"/>
  <c r="BI810"/>
  <c r="BH810"/>
  <c r="BG810"/>
  <c r="BF810"/>
  <c r="T810"/>
  <c r="R810"/>
  <c r="P810"/>
  <c r="BI806"/>
  <c r="BH806"/>
  <c r="BG806"/>
  <c r="BF806"/>
  <c r="T806"/>
  <c r="R806"/>
  <c r="P806"/>
  <c r="BI801"/>
  <c r="BH801"/>
  <c r="BG801"/>
  <c r="BF801"/>
  <c r="T801"/>
  <c r="R801"/>
  <c r="P801"/>
  <c r="BI797"/>
  <c r="BH797"/>
  <c r="BG797"/>
  <c r="BF797"/>
  <c r="T797"/>
  <c r="R797"/>
  <c r="P797"/>
  <c r="BI792"/>
  <c r="BH792"/>
  <c r="BG792"/>
  <c r="BF792"/>
  <c r="T792"/>
  <c r="R792"/>
  <c r="P792"/>
  <c r="BI789"/>
  <c r="BH789"/>
  <c r="BG789"/>
  <c r="BF789"/>
  <c r="T789"/>
  <c r="R789"/>
  <c r="P789"/>
  <c r="BI785"/>
  <c r="BH785"/>
  <c r="BG785"/>
  <c r="BF785"/>
  <c r="T785"/>
  <c r="R785"/>
  <c r="P785"/>
  <c r="BI780"/>
  <c r="BH780"/>
  <c r="BG780"/>
  <c r="BF780"/>
  <c r="T780"/>
  <c r="R780"/>
  <c r="P780"/>
  <c r="BI778"/>
  <c r="BH778"/>
  <c r="BG778"/>
  <c r="BF778"/>
  <c r="T778"/>
  <c r="R778"/>
  <c r="P778"/>
  <c r="BI775"/>
  <c r="BH775"/>
  <c r="BG775"/>
  <c r="BF775"/>
  <c r="T775"/>
  <c r="R775"/>
  <c r="P775"/>
  <c r="BI773"/>
  <c r="BH773"/>
  <c r="BG773"/>
  <c r="BF773"/>
  <c r="T773"/>
  <c r="R773"/>
  <c r="P773"/>
  <c r="BI767"/>
  <c r="BH767"/>
  <c r="BG767"/>
  <c r="BF767"/>
  <c r="T767"/>
  <c r="R767"/>
  <c r="P767"/>
  <c r="BI760"/>
  <c r="BH760"/>
  <c r="BG760"/>
  <c r="BF760"/>
  <c r="T760"/>
  <c r="R760"/>
  <c r="P760"/>
  <c r="BI757"/>
  <c r="BH757"/>
  <c r="BG757"/>
  <c r="BF757"/>
  <c r="T757"/>
  <c r="R757"/>
  <c r="P757"/>
  <c r="BI754"/>
  <c r="BH754"/>
  <c r="BG754"/>
  <c r="BF754"/>
  <c r="T754"/>
  <c r="R754"/>
  <c r="P754"/>
  <c r="BI751"/>
  <c r="BH751"/>
  <c r="BG751"/>
  <c r="BF751"/>
  <c r="T751"/>
  <c r="R751"/>
  <c r="P751"/>
  <c r="BI749"/>
  <c r="BH749"/>
  <c r="BG749"/>
  <c r="BF749"/>
  <c r="T749"/>
  <c r="R749"/>
  <c r="P749"/>
  <c r="BI746"/>
  <c r="BH746"/>
  <c r="BG746"/>
  <c r="BF746"/>
  <c r="T746"/>
  <c r="R746"/>
  <c r="P746"/>
  <c r="BI742"/>
  <c r="BH742"/>
  <c r="BG742"/>
  <c r="BF742"/>
  <c r="T742"/>
  <c r="R742"/>
  <c r="P742"/>
  <c r="BI738"/>
  <c r="BH738"/>
  <c r="BG738"/>
  <c r="BF738"/>
  <c r="T738"/>
  <c r="R738"/>
  <c r="P738"/>
  <c r="BI734"/>
  <c r="BH734"/>
  <c r="BG734"/>
  <c r="BF734"/>
  <c r="T734"/>
  <c r="R734"/>
  <c r="P734"/>
  <c r="BI730"/>
  <c r="BH730"/>
  <c r="BG730"/>
  <c r="BF730"/>
  <c r="T730"/>
  <c r="R730"/>
  <c r="P730"/>
  <c r="BI726"/>
  <c r="BH726"/>
  <c r="BG726"/>
  <c r="BF726"/>
  <c r="T726"/>
  <c r="R726"/>
  <c r="P726"/>
  <c r="BI722"/>
  <c r="BH722"/>
  <c r="BG722"/>
  <c r="BF722"/>
  <c r="T722"/>
  <c r="R722"/>
  <c r="P722"/>
  <c r="BI718"/>
  <c r="BH718"/>
  <c r="BG718"/>
  <c r="BF718"/>
  <c r="T718"/>
  <c r="R718"/>
  <c r="P718"/>
  <c r="BI714"/>
  <c r="BH714"/>
  <c r="BG714"/>
  <c r="BF714"/>
  <c r="T714"/>
  <c r="R714"/>
  <c r="P714"/>
  <c r="BI708"/>
  <c r="BH708"/>
  <c r="BG708"/>
  <c r="BF708"/>
  <c r="T708"/>
  <c r="R708"/>
  <c r="P708"/>
  <c r="BI704"/>
  <c r="BH704"/>
  <c r="BG704"/>
  <c r="BF704"/>
  <c r="T704"/>
  <c r="R704"/>
  <c r="P704"/>
  <c r="BI700"/>
  <c r="BH700"/>
  <c r="BG700"/>
  <c r="BF700"/>
  <c r="T700"/>
  <c r="R700"/>
  <c r="P700"/>
  <c r="BI696"/>
  <c r="BH696"/>
  <c r="BG696"/>
  <c r="BF696"/>
  <c r="T696"/>
  <c r="R696"/>
  <c r="P696"/>
  <c r="BI693"/>
  <c r="BH693"/>
  <c r="BG693"/>
  <c r="BF693"/>
  <c r="T693"/>
  <c r="R693"/>
  <c r="P693"/>
  <c r="BI690"/>
  <c r="BH690"/>
  <c r="BG690"/>
  <c r="BF690"/>
  <c r="T690"/>
  <c r="R690"/>
  <c r="P690"/>
  <c r="BI684"/>
  <c r="BH684"/>
  <c r="BG684"/>
  <c r="BF684"/>
  <c r="T684"/>
  <c r="R684"/>
  <c r="P684"/>
  <c r="BI680"/>
  <c r="BH680"/>
  <c r="BG680"/>
  <c r="BF680"/>
  <c r="T680"/>
  <c r="R680"/>
  <c r="P680"/>
  <c r="BI675"/>
  <c r="BH675"/>
  <c r="BG675"/>
  <c r="BF675"/>
  <c r="T675"/>
  <c r="R675"/>
  <c r="P675"/>
  <c r="BI670"/>
  <c r="BH670"/>
  <c r="BG670"/>
  <c r="BF670"/>
  <c r="T670"/>
  <c r="R670"/>
  <c r="P670"/>
  <c r="BI667"/>
  <c r="BH667"/>
  <c r="BG667"/>
  <c r="BF667"/>
  <c r="T667"/>
  <c r="R667"/>
  <c r="P667"/>
  <c r="BI664"/>
  <c r="BH664"/>
  <c r="BG664"/>
  <c r="BF664"/>
  <c r="T664"/>
  <c r="R664"/>
  <c r="P664"/>
  <c r="BI661"/>
  <c r="BH661"/>
  <c r="BG661"/>
  <c r="BF661"/>
  <c r="T661"/>
  <c r="R661"/>
  <c r="P661"/>
  <c r="BI658"/>
  <c r="BH658"/>
  <c r="BG658"/>
  <c r="BF658"/>
  <c r="T658"/>
  <c r="R658"/>
  <c r="P658"/>
  <c r="BI655"/>
  <c r="BH655"/>
  <c r="BG655"/>
  <c r="BF655"/>
  <c r="T655"/>
  <c r="R655"/>
  <c r="P655"/>
  <c r="BI652"/>
  <c r="BH652"/>
  <c r="BG652"/>
  <c r="BF652"/>
  <c r="T652"/>
  <c r="R652"/>
  <c r="P652"/>
  <c r="BI649"/>
  <c r="BH649"/>
  <c r="BG649"/>
  <c r="BF649"/>
  <c r="T649"/>
  <c r="R649"/>
  <c r="P649"/>
  <c r="BI646"/>
  <c r="BH646"/>
  <c r="BG646"/>
  <c r="BF646"/>
  <c r="T646"/>
  <c r="R646"/>
  <c r="P646"/>
  <c r="BI642"/>
  <c r="BH642"/>
  <c r="BG642"/>
  <c r="BF642"/>
  <c r="T642"/>
  <c r="R642"/>
  <c r="P642"/>
  <c r="BI637"/>
  <c r="BH637"/>
  <c r="BG637"/>
  <c r="BF637"/>
  <c r="T637"/>
  <c r="R637"/>
  <c r="P637"/>
  <c r="BI633"/>
  <c r="BH633"/>
  <c r="BG633"/>
  <c r="BF633"/>
  <c r="T633"/>
  <c r="R633"/>
  <c r="P633"/>
  <c r="BI630"/>
  <c r="BH630"/>
  <c r="BG630"/>
  <c r="BF630"/>
  <c r="T630"/>
  <c r="R630"/>
  <c r="P630"/>
  <c r="BI627"/>
  <c r="BH627"/>
  <c r="BG627"/>
  <c r="BF627"/>
  <c r="T627"/>
  <c r="R627"/>
  <c r="P627"/>
  <c r="BI607"/>
  <c r="BH607"/>
  <c r="BG607"/>
  <c r="BF607"/>
  <c r="T607"/>
  <c r="R607"/>
  <c r="P607"/>
  <c r="BI604"/>
  <c r="BH604"/>
  <c r="BG604"/>
  <c r="BF604"/>
  <c r="T604"/>
  <c r="R604"/>
  <c r="P604"/>
  <c r="BI600"/>
  <c r="BH600"/>
  <c r="BG600"/>
  <c r="BF600"/>
  <c r="T600"/>
  <c r="R600"/>
  <c r="P600"/>
  <c r="BI597"/>
  <c r="BH597"/>
  <c r="BG597"/>
  <c r="BF597"/>
  <c r="T597"/>
  <c r="R597"/>
  <c r="P597"/>
  <c r="BI593"/>
  <c r="BH593"/>
  <c r="BG593"/>
  <c r="BF593"/>
  <c r="T593"/>
  <c r="R593"/>
  <c r="P593"/>
  <c r="BI590"/>
  <c r="BH590"/>
  <c r="BG590"/>
  <c r="BF590"/>
  <c r="T590"/>
  <c r="R590"/>
  <c r="P590"/>
  <c r="BI586"/>
  <c r="BH586"/>
  <c r="BG586"/>
  <c r="BF586"/>
  <c r="T586"/>
  <c r="R586"/>
  <c r="P586"/>
  <c r="BI583"/>
  <c r="BH583"/>
  <c r="BG583"/>
  <c r="BF583"/>
  <c r="T583"/>
  <c r="R583"/>
  <c r="P583"/>
  <c r="BI579"/>
  <c r="BH579"/>
  <c r="BG579"/>
  <c r="BF579"/>
  <c r="T579"/>
  <c r="R579"/>
  <c r="P579"/>
  <c r="BI575"/>
  <c r="BH575"/>
  <c r="BG575"/>
  <c r="BF575"/>
  <c r="T575"/>
  <c r="R575"/>
  <c r="P575"/>
  <c r="BI571"/>
  <c r="BH571"/>
  <c r="BG571"/>
  <c r="BF571"/>
  <c r="T571"/>
  <c r="R571"/>
  <c r="P571"/>
  <c r="BI567"/>
  <c r="BH567"/>
  <c r="BG567"/>
  <c r="BF567"/>
  <c r="T567"/>
  <c r="R567"/>
  <c r="P567"/>
  <c r="BI563"/>
  <c r="BH563"/>
  <c r="BG563"/>
  <c r="BF563"/>
  <c r="T563"/>
  <c r="R563"/>
  <c r="P563"/>
  <c r="BI559"/>
  <c r="BH559"/>
  <c r="BG559"/>
  <c r="BF559"/>
  <c r="T559"/>
  <c r="R559"/>
  <c r="P559"/>
  <c r="BI535"/>
  <c r="BH535"/>
  <c r="BG535"/>
  <c r="BF535"/>
  <c r="T535"/>
  <c r="R535"/>
  <c r="P535"/>
  <c r="BI529"/>
  <c r="BH529"/>
  <c r="BG529"/>
  <c r="BF529"/>
  <c r="T529"/>
  <c r="R529"/>
  <c r="P529"/>
  <c r="BI521"/>
  <c r="BH521"/>
  <c r="BG521"/>
  <c r="BF521"/>
  <c r="T521"/>
  <c r="R521"/>
  <c r="P521"/>
  <c r="BI513"/>
  <c r="BH513"/>
  <c r="BG513"/>
  <c r="BF513"/>
  <c r="T513"/>
  <c r="R513"/>
  <c r="P513"/>
  <c r="BI505"/>
  <c r="BH505"/>
  <c r="BG505"/>
  <c r="BF505"/>
  <c r="T505"/>
  <c r="R505"/>
  <c r="P505"/>
  <c r="BI473"/>
  <c r="BH473"/>
  <c r="BG473"/>
  <c r="BF473"/>
  <c r="T473"/>
  <c r="R473"/>
  <c r="P473"/>
  <c r="BI467"/>
  <c r="BH467"/>
  <c r="BG467"/>
  <c r="BF467"/>
  <c r="T467"/>
  <c r="R467"/>
  <c r="P467"/>
  <c r="BI443"/>
  <c r="BH443"/>
  <c r="BG443"/>
  <c r="BF443"/>
  <c r="T443"/>
  <c r="R443"/>
  <c r="P443"/>
  <c r="BI438"/>
  <c r="BH438"/>
  <c r="BG438"/>
  <c r="BF438"/>
  <c r="T438"/>
  <c r="R438"/>
  <c r="P438"/>
  <c r="BI435"/>
  <c r="BH435"/>
  <c r="BG435"/>
  <c r="BF435"/>
  <c r="T435"/>
  <c r="R435"/>
  <c r="P435"/>
  <c r="BI431"/>
  <c r="BH431"/>
  <c r="BG431"/>
  <c r="BF431"/>
  <c r="T431"/>
  <c r="R431"/>
  <c r="P431"/>
  <c r="BI427"/>
  <c r="BH427"/>
  <c r="BG427"/>
  <c r="BF427"/>
  <c r="T427"/>
  <c r="R427"/>
  <c r="P427"/>
  <c r="BI391"/>
  <c r="BH391"/>
  <c r="BG391"/>
  <c r="BF391"/>
  <c r="T391"/>
  <c r="R391"/>
  <c r="P391"/>
  <c r="BI359"/>
  <c r="BH359"/>
  <c r="BG359"/>
  <c r="BF359"/>
  <c r="T359"/>
  <c r="R359"/>
  <c r="P359"/>
  <c r="BI355"/>
  <c r="BH355"/>
  <c r="BG355"/>
  <c r="BF355"/>
  <c r="T355"/>
  <c r="R355"/>
  <c r="P355"/>
  <c r="BI351"/>
  <c r="BH351"/>
  <c r="BG351"/>
  <c r="BF351"/>
  <c r="T351"/>
  <c r="R351"/>
  <c r="P351"/>
  <c r="BI347"/>
  <c r="BH347"/>
  <c r="BG347"/>
  <c r="BF347"/>
  <c r="T347"/>
  <c r="R347"/>
  <c r="P347"/>
  <c r="BI343"/>
  <c r="BH343"/>
  <c r="BG343"/>
  <c r="BF343"/>
  <c r="T343"/>
  <c r="R343"/>
  <c r="P343"/>
  <c r="BI339"/>
  <c r="BH339"/>
  <c r="BG339"/>
  <c r="BF339"/>
  <c r="T339"/>
  <c r="R339"/>
  <c r="P339"/>
  <c r="BI336"/>
  <c r="BH336"/>
  <c r="BG336"/>
  <c r="BF336"/>
  <c r="T336"/>
  <c r="R336"/>
  <c r="P336"/>
  <c r="BI333"/>
  <c r="BH333"/>
  <c r="BG333"/>
  <c r="BF333"/>
  <c r="T333"/>
  <c r="R333"/>
  <c r="P333"/>
  <c r="BI330"/>
  <c r="BH330"/>
  <c r="BG330"/>
  <c r="BF330"/>
  <c r="T330"/>
  <c r="R330"/>
  <c r="P330"/>
  <c r="BI326"/>
  <c r="BH326"/>
  <c r="BG326"/>
  <c r="BF326"/>
  <c r="T326"/>
  <c r="R326"/>
  <c r="P326"/>
  <c r="BI321"/>
  <c r="BH321"/>
  <c r="BG321"/>
  <c r="BF321"/>
  <c r="T321"/>
  <c r="R321"/>
  <c r="P321"/>
  <c r="BI318"/>
  <c r="BH318"/>
  <c r="BG318"/>
  <c r="BF318"/>
  <c r="T318"/>
  <c r="R318"/>
  <c r="P318"/>
  <c r="BI315"/>
  <c r="BH315"/>
  <c r="BG315"/>
  <c r="BF315"/>
  <c r="T315"/>
  <c r="R315"/>
  <c r="P315"/>
  <c r="BI311"/>
  <c r="BH311"/>
  <c r="BG311"/>
  <c r="BF311"/>
  <c r="T311"/>
  <c r="R311"/>
  <c r="P311"/>
  <c r="BI306"/>
  <c r="BH306"/>
  <c r="BG306"/>
  <c r="BF306"/>
  <c r="T306"/>
  <c r="R306"/>
  <c r="P306"/>
  <c r="BI303"/>
  <c r="BH303"/>
  <c r="BG303"/>
  <c r="BF303"/>
  <c r="T303"/>
  <c r="R303"/>
  <c r="P303"/>
  <c r="BI300"/>
  <c r="BH300"/>
  <c r="BG300"/>
  <c r="BF300"/>
  <c r="T300"/>
  <c r="R300"/>
  <c r="P300"/>
  <c r="BI293"/>
  <c r="BH293"/>
  <c r="BG293"/>
  <c r="BF293"/>
  <c r="T293"/>
  <c r="R293"/>
  <c r="P293"/>
  <c r="BI272"/>
  <c r="BH272"/>
  <c r="BG272"/>
  <c r="BF272"/>
  <c r="T272"/>
  <c r="R272"/>
  <c r="P272"/>
  <c r="BI259"/>
  <c r="BH259"/>
  <c r="BG259"/>
  <c r="BF259"/>
  <c r="T259"/>
  <c r="R259"/>
  <c r="P259"/>
  <c r="BI255"/>
  <c r="BH255"/>
  <c r="BG255"/>
  <c r="BF255"/>
  <c r="T255"/>
  <c r="R255"/>
  <c r="P255"/>
  <c r="BI236"/>
  <c r="BH236"/>
  <c r="BG236"/>
  <c r="BF236"/>
  <c r="T236"/>
  <c r="R236"/>
  <c r="P236"/>
  <c r="BI230"/>
  <c r="BH230"/>
  <c r="BG230"/>
  <c r="BF230"/>
  <c r="T230"/>
  <c r="R230"/>
  <c r="P230"/>
  <c r="BI208"/>
  <c r="BH208"/>
  <c r="BG208"/>
  <c r="BF208"/>
  <c r="T208"/>
  <c r="R208"/>
  <c r="P208"/>
  <c r="BI204"/>
  <c r="BH204"/>
  <c r="BG204"/>
  <c r="BF204"/>
  <c r="T204"/>
  <c r="R204"/>
  <c r="P204"/>
  <c r="BI191"/>
  <c r="BH191"/>
  <c r="BG191"/>
  <c r="BF191"/>
  <c r="T191"/>
  <c r="R191"/>
  <c r="P191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2"/>
  <c r="BH162"/>
  <c r="BG162"/>
  <c r="BF162"/>
  <c r="T162"/>
  <c r="R162"/>
  <c r="P162"/>
  <c r="BI158"/>
  <c r="BH158"/>
  <c r="BG158"/>
  <c r="BF158"/>
  <c r="T158"/>
  <c r="R158"/>
  <c r="P158"/>
  <c r="BI151"/>
  <c r="BH151"/>
  <c r="BG151"/>
  <c r="BF151"/>
  <c r="T151"/>
  <c r="R151"/>
  <c r="P151"/>
  <c r="BI143"/>
  <c r="BH143"/>
  <c r="BG143"/>
  <c r="BF143"/>
  <c r="T143"/>
  <c r="R143"/>
  <c r="P143"/>
  <c r="BI115"/>
  <c r="BH115"/>
  <c r="BG115"/>
  <c r="BF115"/>
  <c r="T115"/>
  <c r="R115"/>
  <c r="P115"/>
  <c r="BI112"/>
  <c r="BH112"/>
  <c r="BG112"/>
  <c r="BF112"/>
  <c r="T112"/>
  <c r="R112"/>
  <c r="P112"/>
  <c r="BI104"/>
  <c r="BH104"/>
  <c r="BG104"/>
  <c r="BF104"/>
  <c r="T104"/>
  <c r="R104"/>
  <c r="P104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2"/>
  <c r="BH92"/>
  <c r="BG92"/>
  <c r="BF92"/>
  <c r="T92"/>
  <c r="R92"/>
  <c r="P92"/>
  <c r="J85"/>
  <c r="F85"/>
  <c r="F83"/>
  <c r="E81"/>
  <c r="J54"/>
  <c r="F54"/>
  <c r="F52"/>
  <c r="E50"/>
  <c r="J24"/>
  <c r="E24"/>
  <c r="J55" s="1"/>
  <c r="J23"/>
  <c r="J18"/>
  <c r="E18"/>
  <c r="F86" s="1"/>
  <c r="J17"/>
  <c r="J12"/>
  <c r="J52"/>
  <c r="E7"/>
  <c r="E79"/>
  <c r="L50" i="1"/>
  <c r="AM50"/>
  <c r="AM49"/>
  <c r="L49"/>
  <c r="AM47"/>
  <c r="L47"/>
  <c r="L45"/>
  <c r="L44"/>
  <c r="BK806" i="2"/>
  <c r="BK722"/>
  <c r="BK567"/>
  <c r="BK272"/>
  <c r="BK99"/>
  <c r="J655"/>
  <c r="J529"/>
  <c r="BK179"/>
  <c r="BK780"/>
  <c r="J630"/>
  <c r="BK336"/>
  <c r="J814"/>
  <c r="BK696"/>
  <c r="BK311"/>
  <c r="J92"/>
  <c r="J98" i="3"/>
  <c r="BK91"/>
  <c r="BK760" i="2"/>
  <c r="BK597"/>
  <c r="J431"/>
  <c r="BK259"/>
  <c r="J832"/>
  <c r="BK684"/>
  <c r="J571"/>
  <c r="J318"/>
  <c r="J806"/>
  <c r="J693"/>
  <c r="J567"/>
  <c r="BK318"/>
  <c r="J824"/>
  <c r="BK704"/>
  <c r="BK607"/>
  <c r="J255"/>
  <c r="BK95" i="3"/>
  <c r="J107"/>
  <c r="BK785" i="2"/>
  <c r="J658"/>
  <c r="BK443"/>
  <c r="J204"/>
  <c r="J96"/>
  <c r="J718"/>
  <c r="BK630"/>
  <c r="J351"/>
  <c r="J773"/>
  <c r="J667"/>
  <c r="J505"/>
  <c r="BK230"/>
  <c r="J767"/>
  <c r="BK559"/>
  <c r="BK204"/>
  <c r="J110" i="3"/>
  <c r="BK849" i="2"/>
  <c r="J757"/>
  <c r="J690"/>
  <c r="BK579"/>
  <c r="BK355"/>
  <c r="J179"/>
  <c r="BK730"/>
  <c r="J627"/>
  <c r="BK505"/>
  <c r="BK175"/>
  <c r="J778"/>
  <c r="BK646"/>
  <c r="BK339"/>
  <c r="BK837"/>
  <c r="BK690"/>
  <c r="J438"/>
  <c r="BK300"/>
  <c r="J115"/>
  <c r="BK107" i="3"/>
  <c r="BK746" i="2"/>
  <c r="BK652"/>
  <c r="J467"/>
  <c r="J236"/>
  <c r="BK738"/>
  <c r="J607"/>
  <c r="BK810"/>
  <c r="J751"/>
  <c r="J521"/>
  <c r="BK115"/>
  <c r="J708"/>
  <c r="BK627"/>
  <c r="BK359"/>
  <c r="J112"/>
  <c r="J85" i="3"/>
  <c r="J789" i="2"/>
  <c r="BK693"/>
  <c r="BK655"/>
  <c r="BK347"/>
  <c r="BK102"/>
  <c r="BK661"/>
  <c r="J391"/>
  <c r="BK840"/>
  <c r="BK757"/>
  <c r="J652"/>
  <c r="J473"/>
  <c r="BK236"/>
  <c r="BK751"/>
  <c r="BK658"/>
  <c r="J535"/>
  <c r="J303"/>
  <c r="J151"/>
  <c r="J113" i="3"/>
  <c r="BK832" i="2"/>
  <c r="J696"/>
  <c r="BK586"/>
  <c r="J427"/>
  <c r="BK255"/>
  <c r="J828"/>
  <c r="BK680"/>
  <c r="BK535"/>
  <c r="J143"/>
  <c r="J797"/>
  <c r="BK708"/>
  <c r="J559"/>
  <c r="BK333"/>
  <c r="BK742"/>
  <c r="BK664"/>
  <c r="J333"/>
  <c r="BK104"/>
  <c r="BK104" i="3"/>
  <c r="J819" i="2"/>
  <c r="J704"/>
  <c r="BK593"/>
  <c r="J336"/>
  <c r="BK112"/>
  <c r="J785"/>
  <c r="BK633"/>
  <c r="BK435"/>
  <c r="J104"/>
  <c r="J760"/>
  <c r="BK513"/>
  <c r="BK191"/>
  <c r="BK714"/>
  <c r="BK563"/>
  <c r="J208"/>
  <c r="J101" i="3"/>
  <c r="BK116"/>
  <c r="BK828" i="2"/>
  <c r="BK675"/>
  <c r="J359"/>
  <c r="J191"/>
  <c r="BK801"/>
  <c r="BK642"/>
  <c r="BK467"/>
  <c r="BK326"/>
  <c r="BK767"/>
  <c r="BK649"/>
  <c r="BK427"/>
  <c r="J300"/>
  <c r="J738"/>
  <c r="J593"/>
  <c r="J272"/>
  <c r="J116" i="3"/>
  <c r="BK98"/>
  <c r="BK844" i="2"/>
  <c r="J742"/>
  <c r="J664"/>
  <c r="J513"/>
  <c r="J321"/>
  <c r="J175"/>
  <c r="BK797"/>
  <c r="J637"/>
  <c r="BK521"/>
  <c r="J102"/>
  <c r="J746"/>
  <c r="J579"/>
  <c r="BK343"/>
  <c r="J158"/>
  <c r="J734"/>
  <c r="J575"/>
  <c r="J330"/>
  <c r="BK96"/>
  <c r="J95" i="3"/>
  <c r="J810" i="2"/>
  <c r="J726"/>
  <c r="BK600"/>
  <c r="J343"/>
  <c r="BK171"/>
  <c r="BK734"/>
  <c r="J646"/>
  <c r="J443"/>
  <c r="J844"/>
  <c r="J642"/>
  <c r="BK351"/>
  <c r="J849"/>
  <c r="BK718"/>
  <c r="J597"/>
  <c r="BK306"/>
  <c r="AS54" i="1"/>
  <c r="BK637" i="2"/>
  <c r="BK438"/>
  <c r="J230"/>
  <c r="BK819"/>
  <c r="BK670"/>
  <c r="BK583"/>
  <c r="J339"/>
  <c r="J837"/>
  <c r="BK726"/>
  <c r="BK575"/>
  <c r="BK321"/>
  <c r="J780"/>
  <c r="J604"/>
  <c r="J315"/>
  <c r="J99"/>
  <c r="BK88" i="3"/>
  <c r="BK775" i="2"/>
  <c r="BK590"/>
  <c r="BK315"/>
  <c r="BK151"/>
  <c r="J722"/>
  <c r="J586"/>
  <c r="J355"/>
  <c r="BK92"/>
  <c r="J680"/>
  <c r="BK571"/>
  <c r="J326"/>
  <c r="BK773"/>
  <c r="J675"/>
  <c r="J435"/>
  <c r="J171"/>
  <c r="BK110" i="3"/>
  <c r="BK85"/>
  <c r="BK814" i="2"/>
  <c r="J714"/>
  <c r="J583"/>
  <c r="BK208"/>
  <c r="J749"/>
  <c r="BK604"/>
  <c r="BK162"/>
  <c r="J775"/>
  <c r="J633"/>
  <c r="BK330"/>
  <c r="BK778"/>
  <c r="J684"/>
  <c r="BK391"/>
  <c r="J162"/>
  <c r="J104" i="3"/>
  <c r="J88"/>
  <c r="J754" i="2"/>
  <c r="BK667"/>
  <c r="BK529"/>
  <c r="BK303"/>
  <c r="BK792"/>
  <c r="J600"/>
  <c r="BK293"/>
  <c r="BK824"/>
  <c r="BK754"/>
  <c r="J590"/>
  <c r="J311"/>
  <c r="BK789"/>
  <c r="BK700"/>
  <c r="BK431"/>
  <c r="BK143"/>
  <c r="J91" i="3"/>
  <c r="J792" i="2"/>
  <c r="J730"/>
  <c r="J661"/>
  <c r="BK473"/>
  <c r="J293"/>
  <c r="J840"/>
  <c r="J700"/>
  <c r="J306"/>
  <c r="J801"/>
  <c r="J670"/>
  <c r="J563"/>
  <c r="J259"/>
  <c r="BK749"/>
  <c r="J649"/>
  <c r="J347"/>
  <c r="BK158"/>
  <c r="BK113" i="3"/>
  <c r="BK101"/>
  <c r="R84" l="1"/>
  <c r="R83" s="1"/>
  <c r="R82" s="1"/>
  <c r="P91" i="2"/>
  <c r="BK534"/>
  <c r="J534" s="1"/>
  <c r="J64" s="1"/>
  <c r="T91"/>
  <c r="BK472"/>
  <c r="J472" s="1"/>
  <c r="J63" s="1"/>
  <c r="T472"/>
  <c r="T534"/>
  <c r="R784"/>
  <c r="P805"/>
  <c r="BK836"/>
  <c r="J836" s="1"/>
  <c r="J67" s="1"/>
  <c r="T836"/>
  <c r="BK84" i="3"/>
  <c r="J84" s="1"/>
  <c r="J61" s="1"/>
  <c r="P84"/>
  <c r="P94"/>
  <c r="BK91" i="2"/>
  <c r="J91" s="1"/>
  <c r="J61" s="1"/>
  <c r="BK442"/>
  <c r="J442"/>
  <c r="J62" s="1"/>
  <c r="R442"/>
  <c r="R472"/>
  <c r="R534"/>
  <c r="P784"/>
  <c r="BK805"/>
  <c r="J805" s="1"/>
  <c r="J66" s="1"/>
  <c r="R805"/>
  <c r="P836"/>
  <c r="BK94" i="3"/>
  <c r="J94"/>
  <c r="J62" s="1"/>
  <c r="R94"/>
  <c r="R91" i="2"/>
  <c r="P442"/>
  <c r="T442"/>
  <c r="P472"/>
  <c r="P534"/>
  <c r="BK784"/>
  <c r="J784" s="1"/>
  <c r="J65" s="1"/>
  <c r="T784"/>
  <c r="T805"/>
  <c r="R836"/>
  <c r="T84" i="3"/>
  <c r="T94"/>
  <c r="BK848" i="2"/>
  <c r="J848" s="1"/>
  <c r="J69" s="1"/>
  <c r="J52" i="3"/>
  <c r="F55"/>
  <c r="J55"/>
  <c r="BE104"/>
  <c r="BE107"/>
  <c r="BE116"/>
  <c r="E72"/>
  <c r="BE88"/>
  <c r="BE95"/>
  <c r="BE113"/>
  <c r="BE85"/>
  <c r="BE91"/>
  <c r="BE98"/>
  <c r="BE101"/>
  <c r="BE110"/>
  <c r="E48" i="2"/>
  <c r="F55"/>
  <c r="BE171"/>
  <c r="BE191"/>
  <c r="BE236"/>
  <c r="BE259"/>
  <c r="BE272"/>
  <c r="BE315"/>
  <c r="BE333"/>
  <c r="BE336"/>
  <c r="BE339"/>
  <c r="BE351"/>
  <c r="BE391"/>
  <c r="BE443"/>
  <c r="BE467"/>
  <c r="BE473"/>
  <c r="BE505"/>
  <c r="BE513"/>
  <c r="BE521"/>
  <c r="BE567"/>
  <c r="BE575"/>
  <c r="BE637"/>
  <c r="BE642"/>
  <c r="BE646"/>
  <c r="BE652"/>
  <c r="BE655"/>
  <c r="BE667"/>
  <c r="BE690"/>
  <c r="BE726"/>
  <c r="BE757"/>
  <c r="BE775"/>
  <c r="BE785"/>
  <c r="BE806"/>
  <c r="BE810"/>
  <c r="BE814"/>
  <c r="BE828"/>
  <c r="BE844"/>
  <c r="BE849"/>
  <c r="BE92"/>
  <c r="BE99"/>
  <c r="BE143"/>
  <c r="BE151"/>
  <c r="BE175"/>
  <c r="BE179"/>
  <c r="BE204"/>
  <c r="BE293"/>
  <c r="BE303"/>
  <c r="BE355"/>
  <c r="BE431"/>
  <c r="BE435"/>
  <c r="BE529"/>
  <c r="BE583"/>
  <c r="BE590"/>
  <c r="BE597"/>
  <c r="BE600"/>
  <c r="BE627"/>
  <c r="BE661"/>
  <c r="BE670"/>
  <c r="BE714"/>
  <c r="BE718"/>
  <c r="BE730"/>
  <c r="BE738"/>
  <c r="BE742"/>
  <c r="BE746"/>
  <c r="BE792"/>
  <c r="BE832"/>
  <c r="J83"/>
  <c r="J86"/>
  <c r="BE96"/>
  <c r="BE102"/>
  <c r="BE104"/>
  <c r="BE112"/>
  <c r="BE162"/>
  <c r="BE208"/>
  <c r="BE230"/>
  <c r="BE255"/>
  <c r="BE300"/>
  <c r="BE311"/>
  <c r="BE321"/>
  <c r="BE347"/>
  <c r="BE427"/>
  <c r="BE563"/>
  <c r="BE579"/>
  <c r="BE586"/>
  <c r="BE593"/>
  <c r="BE649"/>
  <c r="BE658"/>
  <c r="BE664"/>
  <c r="BE675"/>
  <c r="BE684"/>
  <c r="BE693"/>
  <c r="BE700"/>
  <c r="BE708"/>
  <c r="BE722"/>
  <c r="BE751"/>
  <c r="BE754"/>
  <c r="BE760"/>
  <c r="BE773"/>
  <c r="BE778"/>
  <c r="BE819"/>
  <c r="BE824"/>
  <c r="BE837"/>
  <c r="BE115"/>
  <c r="BE158"/>
  <c r="BE306"/>
  <c r="BE318"/>
  <c r="BE326"/>
  <c r="BE330"/>
  <c r="BE343"/>
  <c r="BE359"/>
  <c r="BE438"/>
  <c r="BE535"/>
  <c r="BE559"/>
  <c r="BE571"/>
  <c r="BE604"/>
  <c r="BE607"/>
  <c r="BE630"/>
  <c r="BE633"/>
  <c r="BE680"/>
  <c r="BE696"/>
  <c r="BE704"/>
  <c r="BE734"/>
  <c r="BE749"/>
  <c r="BE767"/>
  <c r="BE780"/>
  <c r="BE789"/>
  <c r="BE797"/>
  <c r="BE801"/>
  <c r="BE840"/>
  <c r="J34"/>
  <c r="AW55" i="1" s="1"/>
  <c r="F35" i="2"/>
  <c r="BB55" i="1" s="1"/>
  <c r="F34" i="2"/>
  <c r="BA55" i="1" s="1"/>
  <c r="F37" i="3"/>
  <c r="BD56" i="1" s="1"/>
  <c r="F34" i="3"/>
  <c r="BA56" i="1" s="1"/>
  <c r="F35" i="3"/>
  <c r="BB56" i="1" s="1"/>
  <c r="F36" i="3"/>
  <c r="BC56" i="1" s="1"/>
  <c r="J34" i="3"/>
  <c r="AW56" i="1" s="1"/>
  <c r="F36" i="2"/>
  <c r="BC55" i="1" s="1"/>
  <c r="F37" i="2"/>
  <c r="BD55" i="1" s="1"/>
  <c r="BK90" i="2" l="1"/>
  <c r="J90" s="1"/>
  <c r="J60" s="1"/>
  <c r="P83" i="3"/>
  <c r="P82" s="1"/>
  <c r="AU56" i="1" s="1"/>
  <c r="T90" i="2"/>
  <c r="T89" s="1"/>
  <c r="R90"/>
  <c r="R89" s="1"/>
  <c r="T83" i="3"/>
  <c r="T82" s="1"/>
  <c r="P90" i="2"/>
  <c r="P89" s="1"/>
  <c r="AU55" i="1" s="1"/>
  <c r="AU54" s="1"/>
  <c r="BK847" i="2"/>
  <c r="J847" s="1"/>
  <c r="J68" s="1"/>
  <c r="BK83" i="3"/>
  <c r="BK82" s="1"/>
  <c r="J82" s="1"/>
  <c r="J59" s="1"/>
  <c r="BK89" i="2"/>
  <c r="J89" s="1"/>
  <c r="J59" s="1"/>
  <c r="BC54" i="1"/>
  <c r="AY54"/>
  <c r="F33" i="2"/>
  <c r="AZ55" i="1" s="1"/>
  <c r="BD54"/>
  <c r="W33"/>
  <c r="J33" i="2"/>
  <c r="AV55" i="1" s="1"/>
  <c r="AT55" s="1"/>
  <c r="J33" i="3"/>
  <c r="AV56" i="1" s="1"/>
  <c r="AT56" s="1"/>
  <c r="BB54"/>
  <c r="W31" s="1"/>
  <c r="BA54"/>
  <c r="W30" s="1"/>
  <c r="F33" i="3"/>
  <c r="AZ56" i="1" s="1"/>
  <c r="J83" i="3" l="1"/>
  <c r="J60" s="1"/>
  <c r="J30"/>
  <c r="AG56" i="1" s="1"/>
  <c r="AZ54"/>
  <c r="AV54" s="1"/>
  <c r="AK29" s="1"/>
  <c r="W32"/>
  <c r="J30" i="2"/>
  <c r="AG55" i="1" s="1"/>
  <c r="AG54" s="1"/>
  <c r="AK26" s="1"/>
  <c r="AW54"/>
  <c r="AK30" s="1"/>
  <c r="AX54"/>
  <c r="J39" i="3" l="1"/>
  <c r="AK35" i="1"/>
  <c r="J39" i="2"/>
  <c r="AN55" i="1"/>
  <c r="AN56"/>
  <c r="W29"/>
  <c r="AT54"/>
  <c r="AN54" s="1"/>
</calcChain>
</file>

<file path=xl/sharedStrings.xml><?xml version="1.0" encoding="utf-8"?>
<sst xmlns="http://schemas.openxmlformats.org/spreadsheetml/2006/main" count="7543" uniqueCount="1413">
  <si>
    <t>Export Komplet</t>
  </si>
  <si>
    <t>VZ</t>
  </si>
  <si>
    <t>2.0</t>
  </si>
  <si>
    <t>ZAMOK</t>
  </si>
  <si>
    <t>False</t>
  </si>
  <si>
    <t>{c7f1e7ce-5cef-47d3-a983-2af180b4c405}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</si>
  <si>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</si>
  <si>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</si>
  <si>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</si>
  <si>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</si>
  <si>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</si>
  <si>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</si>
  <si>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</si>
  <si>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</si>
  <si>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HRD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</si>
  <si>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</si>
  <si>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</si>
  <si>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Dešťová kanalizace tř. Masarykova v Broumově</t>
  </si>
  <si>
    <t>KSO:</t>
  </si>
  <si>
    <t/>
  </si>
  <si>
    <t>CC-CZ:</t>
  </si>
  <si>
    <t>Místo:</t>
  </si>
  <si>
    <t xml:space="preserve"> </t>
  </si>
  <si>
    <t>Datum:</t>
  </si>
  <si>
    <t>9. 8. 2021</t>
  </si>
  <si>
    <t>Zadavatel:</t>
  </si>
  <si>
    <t>IČ:</t>
  </si>
  <si>
    <t>Město Broumov</t>
  </si>
  <si>
    <t>DIČ:</t>
  </si>
  <si>
    <t>Uchazeč:</t>
  </si>
  <si>
    <t>Vyplň údaj</t>
  </si>
  <si>
    <t>Projektant:</t>
  </si>
  <si>
    <t>Agroprojekce Litomyšl,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</si>
  <si>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</si>
  <si>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</si>
  <si>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</si>
  <si>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</si>
  <si>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</si>
  <si>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</si>
  <si>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</si>
  <si>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</si>
  <si>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</si>
  <si>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</si>
  <si>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</si>
  <si>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</si>
  <si>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</si>
  <si>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</si>
  <si>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</si>
  <si>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</si>
  <si>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</si>
  <si>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</si>
  <si>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</si>
  <si>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</si>
  <si>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</si>
  <si>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</si>
  <si>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</si>
  <si>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</si>
  <si>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</si>
  <si>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</si>
  <si>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</si>
  <si>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</si>
  <si>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</si>
  <si>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</si>
  <si>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</si>
  <si>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</si>
  <si>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</si>
  <si>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</si>
  <si>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</si>
  <si>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</si>
  <si>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</si>
  <si>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</si>
  <si>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</si>
  <si>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</si>
  <si>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</si>
  <si>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</si>
  <si>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</si>
  <si>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SO-101</t>
  </si>
  <si>
    <t>Dešťová kanalizace - CÚ 2021/02</t>
  </si>
  <si>
    <t>STA</t>
  </si>
  <si>
    <t>1</t>
  </si>
  <si>
    <t>{1f8b6529-6d5d-44a0-9009-685591e33e86}</t>
  </si>
  <si>
    <t>827 2</t>
  </si>
  <si>
    <t>2</t>
  </si>
  <si>
    <t>VON</t>
  </si>
  <si>
    <t>Vedlejší a ostatní náklady</t>
  </si>
  <si>
    <t>{cc428d27-669a-46d4-98d4-e8a5aa65ab69}</t>
  </si>
  <si>
    <t>KRYCÍ LIST SOUPISU PRACÍ</t>
  </si>
  <si>
    <t>Objekt:</t>
  </si>
  <si>
    <t>SO-101 - Dešťová kanalizace - CÚ 2021/02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</si>
  <si>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</si>
  <si>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</si>
  <si>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</si>
  <si>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</si>
  <si>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</si>
  <si>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</si>
  <si>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</si>
  <si>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</si>
  <si>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</si>
  <si>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</si>
  <si>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</si>
  <si>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</si>
  <si>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M - Práce a dodávky M</t>
  </si>
  <si>
    <t xml:space="preserve">    22-M - Montáže technologických zařízení pro dopravní stavby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</si>
  <si>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</si>
  <si>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</si>
  <si>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</si>
  <si>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</si>
  <si>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</si>
  <si>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</si>
  <si>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</si>
  <si>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</si>
  <si>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</si>
  <si>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</si>
  <si>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</si>
  <si>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</si>
  <si>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</si>
  <si>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</si>
  <si>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</si>
  <si>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</si>
  <si>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</si>
  <si>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</si>
  <si>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112101102</t>
  </si>
  <si>
    <t>Odstranění stromů listnatých průměru kmene přes 300 do 500 mm</t>
  </si>
  <si>
    <t>kus</t>
  </si>
  <si>
    <t>CS ÚRS 2021 02</t>
  </si>
  <si>
    <t>4</t>
  </si>
  <si>
    <t>-850434947</t>
  </si>
  <si>
    <t>PP</t>
  </si>
  <si>
    <t>Odstranění stromů s odřezáním kmene a s odvětvením listnatých, průměru kmene přes 300 do 500 mm</t>
  </si>
  <si>
    <t>Online PSC</t>
  </si>
  <si>
    <t>https://podminky.urs.cz/item/CS_URS_2021_02/112101102</t>
  </si>
  <si>
    <t>VV</t>
  </si>
  <si>
    <t>"viz. Podrobná situace A - D.1.2.2." 2,0</t>
  </si>
  <si>
    <t>112155221</t>
  </si>
  <si>
    <t>Štěpkování solitérních stromků a větví průměru kmene přes 300 do 500 mm s naložením</t>
  </si>
  <si>
    <t>-257095174</t>
  </si>
  <si>
    <t>Štěpkování s naložením na dopravní prostředek a odvozem do 20 km stromků a větví solitérů, průměru kmene přes 300 do 500 mm</t>
  </si>
  <si>
    <t>https://podminky.urs.cz/item/CS_URS_2021_02/112155221</t>
  </si>
  <si>
    <t>3</t>
  </si>
  <si>
    <t>112201102</t>
  </si>
  <si>
    <t>Odstranění pařezů D přes 300 do 500 mm</t>
  </si>
  <si>
    <t>705193570</t>
  </si>
  <si>
    <t>Odstranění pařezů strojně s jejich vykopáním, vytrháním nebo odstřelením průměru přes 300 do 500 mm</t>
  </si>
  <si>
    <t>https://podminky.urs.cz/item/CS_URS_2021_02/112201102</t>
  </si>
  <si>
    <t>112999010-R</t>
  </si>
  <si>
    <t>Rozřezání kmene stromu D do 500 mm na díly dl. 1,0 m</t>
  </si>
  <si>
    <t>-738596673</t>
  </si>
  <si>
    <t>5</t>
  </si>
  <si>
    <t>113107164</t>
  </si>
  <si>
    <t>Odstranění podkladu z kameniva drceného tl přes 300 do 400 mm strojně pl přes 50 do 200 m2</t>
  </si>
  <si>
    <t>m2</t>
  </si>
  <si>
    <t>961562206</t>
  </si>
  <si>
    <t>Odstranění podkladů nebo krytů strojně plochy jednotlivě přes 50 m2 do 200 m2 s přemístěním hmot na skládku na vzdálenost do 20 m nebo s naložením na dopravní prostředek z kameniva hrubého drceného, o tl. vrstvy přes 300 do 400 mm</t>
  </si>
  <si>
    <t>https://podminky.urs.cz/item/CS_URS_2021_02/113107164</t>
  </si>
  <si>
    <t>"KM 0,016 5-0,052 3 - viz. Tabulka kubatur D.1.2.6." 82,5/0,5</t>
  </si>
  <si>
    <t>"UV 2 - viz. uliční vpusti D.1.2.15." 17,1*1,2</t>
  </si>
  <si>
    <t xml:space="preserve">"rozšíření pro šachty" </t>
  </si>
  <si>
    <t>"Š1" 1,5*0,6</t>
  </si>
  <si>
    <t>"Š2" 2,5*0,3</t>
  </si>
  <si>
    <t>6</t>
  </si>
  <si>
    <t>113107182</t>
  </si>
  <si>
    <t>Odstranění podkladu živičného tl přes 50 do 100 mm strojně pl přes 50 do 200 m2</t>
  </si>
  <si>
    <t>-517660271</t>
  </si>
  <si>
    <t>Odstranění podkladů nebo krytů strojně plochy jednotlivě přes 50 m2 do 200 m2 s přemístěním hmot na skládku na vzdálenost do 20 m nebo s naložením na dopravní prostředek živičných, o tl. vrstvy přes 50 do 100 mm</t>
  </si>
  <si>
    <t>https://podminky.urs.cz/item/CS_URS_2021_02/113107182</t>
  </si>
  <si>
    <t>7</t>
  </si>
  <si>
    <t>113107224</t>
  </si>
  <si>
    <t>Odstranění podkladu z kameniva drceného tl přes 300 do 400 mm strojně pl přes 200 m2</t>
  </si>
  <si>
    <t>1364978128</t>
  </si>
  <si>
    <t>Odstranění podkladů nebo krytů strojně plochy jednotlivě přes 200 m2 s přemístěním hmot na skládku na vzdálenost do 20 m nebo s naložením na dopravní prostředek z kameniva hrubého drceného, o tl. vrstvy přes 300 do 400 mm</t>
  </si>
  <si>
    <t>https://podminky.urs.cz/item/CS_URS_2021_02/113107224</t>
  </si>
  <si>
    <t>"KM 0,052 3-0,659 6 - viz. Tabulka kubatur D.1.2.6." 1432,0</t>
  </si>
  <si>
    <t xml:space="preserve">"uliční vpusti - viz. D.1.2.15." </t>
  </si>
  <si>
    <t>"UV 3" 4,7*1,2</t>
  </si>
  <si>
    <t>"UV 4" 1,6*1,2</t>
  </si>
  <si>
    <t>"UV 5" 4,6*1,2</t>
  </si>
  <si>
    <t>"UV 6" 4,9*1,2</t>
  </si>
  <si>
    <t>"UV 7" 4,8*1,2</t>
  </si>
  <si>
    <t>"UV 8 " 2,0*1,2</t>
  </si>
  <si>
    <t>"UV 9" 4,6*1,2</t>
  </si>
  <si>
    <t>"UV 10" 2,0*1,2</t>
  </si>
  <si>
    <t>"UV 11" 5,2*1,2</t>
  </si>
  <si>
    <t>"UV 12" 5,5*1,2</t>
  </si>
  <si>
    <t>"UV 13" 2,3*1,2</t>
  </si>
  <si>
    <t>"UV 14" 5,5*1,2</t>
  </si>
  <si>
    <t>"UV 15" 6,0*1,2</t>
  </si>
  <si>
    <t>"UV 16" 5,1*1,2</t>
  </si>
  <si>
    <t>"UV 17" 5,0*1,2</t>
  </si>
  <si>
    <t>"UV 18" 1,6*1,2</t>
  </si>
  <si>
    <t>"UV 19" 6,5*1,2</t>
  </si>
  <si>
    <t>"UV 20" 5,5*1,2</t>
  </si>
  <si>
    <t>"Š4-Š5" 2*2,9*0,5</t>
  </si>
  <si>
    <t>"Š6,Š8-Š13" 7*2,5*0,3</t>
  </si>
  <si>
    <t>"Š7" 2,9*0,6</t>
  </si>
  <si>
    <t>"Š17" 2,2*1,0</t>
  </si>
  <si>
    <t>8</t>
  </si>
  <si>
    <t>113154122</t>
  </si>
  <si>
    <t>Frézování živičného krytu tl 40 mm pruh š přes 0,5 do 1 m pl do 500 m2 bez překážek v trase</t>
  </si>
  <si>
    <t>-1367780693</t>
  </si>
  <si>
    <t>Frézování živičného podkladu nebo krytu s naložením na dopravní prostředek plochy do 500 m2 bez překážek v trase pruhu šířky přes 0,5 m do 1 m, tloušťky vrstvy 40 mm</t>
  </si>
  <si>
    <t>https://podminky.urs.cz/item/CS_URS_2021_02/113154122</t>
  </si>
  <si>
    <t>"viz. Tabulka kubatur D.1.2.6." 82,5/0,5</t>
  </si>
  <si>
    <t>9</t>
  </si>
  <si>
    <t>119001401</t>
  </si>
  <si>
    <t>Dočasné zajištění potrubí ocelového nebo litinového DN do 200 mm</t>
  </si>
  <si>
    <t>m</t>
  </si>
  <si>
    <t>-502853786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</si>
  <si>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ocelového nebo litinového, jmenovité světlosti DN do 200 mm</t>
  </si>
  <si>
    <t>https://podminky.urs.cz/item/CS_URS_2021_02/119001401</t>
  </si>
  <si>
    <t>"viz. Podrobná situace D.1.2.2.-4."</t>
  </si>
  <si>
    <t>"křížení vodovodu" 8*2,2+1*3,0+2*1,2</t>
  </si>
  <si>
    <t>"křížení vodovodu s UV" 12*1,2</t>
  </si>
  <si>
    <t>"křížení teplovodu - viz. Podélný profil D.1.2.5." 2,2</t>
  </si>
  <si>
    <t>10</t>
  </si>
  <si>
    <t>119001405</t>
  </si>
  <si>
    <t>Dočasné zajištění potrubí z PE DN do 200 mm</t>
  </si>
  <si>
    <t>1475181836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</si>
  <si>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</si>
  <si>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https://podminky.urs.cz/item/CS_URS_2021_02/119001405</t>
  </si>
  <si>
    <t>"křížení plynovodu - viz. Podrobná situace D.1.2.4." 2,2</t>
  </si>
  <si>
    <t>11</t>
  </si>
  <si>
    <t>119001421</t>
  </si>
  <si>
    <t>Dočasné zajištění kabelů a kabelových tratí ze 3 volně ložených kabelů</t>
  </si>
  <si>
    <t>2134353434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</si>
  <si>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</si>
  <si>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https://podminky.urs.cz/item/CS_URS_2021_02/119001421</t>
  </si>
  <si>
    <t>"křížení sděl. vedení" 2,75+7*2,2+3*3,0+1,2</t>
  </si>
  <si>
    <t>"křížení sděl. vedení s UV" 2,5</t>
  </si>
  <si>
    <t>"křížení veřejného osvětlení" 2,2</t>
  </si>
  <si>
    <t>"souběh sděl. vedení" 15,0+25,0</t>
  </si>
  <si>
    <t>"souběh sděl. vedení s UV" 5,0</t>
  </si>
  <si>
    <t>12</t>
  </si>
  <si>
    <t>121151105</t>
  </si>
  <si>
    <t>Sejmutí ornice plochy do 100 m2 tl vrstvy přes 250 do 300 mm strojně</t>
  </si>
  <si>
    <t>41092090</t>
  </si>
  <si>
    <t>Sejmutí ornice strojně při souvislé ploše do 100 m2, tl. vrstvy přes 250 do 300 mm</t>
  </si>
  <si>
    <t>https://podminky.urs.cz/item/CS_URS_2021_02/121151105</t>
  </si>
  <si>
    <t>"KM 0,000 0-0,016 5 - viz. Tabulka kubatur D.1.2.6." 10,89/0,3</t>
  </si>
  <si>
    <t>13</t>
  </si>
  <si>
    <t>131251102</t>
  </si>
  <si>
    <t>Hloubení jam nezapažených v hornině třídy těžitelnosti I skupiny 3 objem do 50 m3 strojně</t>
  </si>
  <si>
    <t>m3</t>
  </si>
  <si>
    <t>1707480385</t>
  </si>
  <si>
    <t>Hloubení nezapažených jam a zářezů strojně s urovnáním dna do předepsaného profilu a spádu v hornině třídy těžitelnosti I skupiny 3 přes 20 do 50 m3</t>
  </si>
  <si>
    <t>https://podminky.urs.cz/item/CS_URS_2021_02/131251102</t>
  </si>
  <si>
    <t>"opevnění výtoku - viz. D.1.2.7." 5,1*9,8*0,8</t>
  </si>
  <si>
    <t>14</t>
  </si>
  <si>
    <t>131251206</t>
  </si>
  <si>
    <t>Hloubení jam zapažených v hornině třídy těžitelnosti I skupiny 3 objem do 5000 m3 strojně</t>
  </si>
  <si>
    <t>-1075542353</t>
  </si>
  <si>
    <t>Hloubení zapažených jam a zářezů strojně s urovnáním dna do předepsaného profilu a spádu v hornině třídy těžitelnosti I skupiny 3 přes 1 000 do 5 000 m3</t>
  </si>
  <si>
    <t>https://podminky.urs.cz/item/CS_URS_2021_02/131251206</t>
  </si>
  <si>
    <t>P</t>
  </si>
  <si>
    <t>Poznámka k položce:_x000D_
- u stoky je odečtena od jámy rýha v KM 0,640 8-0,659 6 - viz. hloubení rýh</t>
  </si>
  <si>
    <t>"stoka - viz. Tabulka kubatur D.1.2.6. (25%)" (4597,0-27,0)*0,25</t>
  </si>
  <si>
    <t xml:space="preserve">"rozšíření a zahloubení pro šachty (0,25%)" </t>
  </si>
  <si>
    <t>"Š1" (1,5*0,6*4,16+2,7*2,5*0,2)*0,25</t>
  </si>
  <si>
    <t>"Š2" (2,5*0,3*3,6+2,5*2,5*0,25)*0,25</t>
  </si>
  <si>
    <t>"Š4-Š5 (jen rozšíření)" (2,9*0,5*(3,76+4,0))*0,25</t>
  </si>
  <si>
    <t>"Š6,Š8-Š13" (2,5*0,3*(2,8+3,06+3,0+2,4+3,08+3,48+3,32)+7*2,5*2,5*0,2)*0,25</t>
  </si>
  <si>
    <t>"Š7" (2,9*0,6*2,8+2,9*2,8*0,2)*0,25</t>
  </si>
  <si>
    <t>"Š17" (2,2*1,0*0,9+2,2*2,2*0,15)*0,25</t>
  </si>
  <si>
    <t>131451206</t>
  </si>
  <si>
    <t>Hloubení jam zapažených v hornině třídy těžitelnosti II skupiny 5 objem do 5000 m3 strojně</t>
  </si>
  <si>
    <t>-1537872252</t>
  </si>
  <si>
    <t>Hloubení zapažených jam a zářezů strojně s urovnáním dna do předepsaného profilu a spádu v hornině třídy těžitelnosti II skupiny 5 přes 1 000 do 5 000 m3</t>
  </si>
  <si>
    <t>https://podminky.urs.cz/item/CS_URS_2021_02/131451206</t>
  </si>
  <si>
    <t>"stoka - viz. Tabulka kubatur D.1.2.6. (75%)" (4597,0-27,0)*0,75</t>
  </si>
  <si>
    <t xml:space="preserve">"rozšíření a zahloubení pro šachty (0,75%)" </t>
  </si>
  <si>
    <t>"Š1" (1,5*0,6*4,16+2,7*2,5*0,2)*0,75</t>
  </si>
  <si>
    <t>"Š2" (2,5*0,3*3,6+2,5*2,5*0,25)*0,75</t>
  </si>
  <si>
    <t>"Š3 (jen zahloubení - 100%)" 2,9*4,0*0,15</t>
  </si>
  <si>
    <t>"Š6,Š8-Š13" (2,5*0,3*(2,8+3,06+3,0+2,4+3,08+3,48+3,32)+7*2,5*2,5*0,2)*0,75</t>
  </si>
  <si>
    <t>"Š7" (2,9*0,6*2,8+2,9*2,8*0,2)*0,75</t>
  </si>
  <si>
    <t>"Š14-Š16 (jen zahloubení - 100%)" 3*2,2*2,2*0,25</t>
  </si>
  <si>
    <t>"Š17" (2,2*1,0*0,9+2,2*2,2*0,15)*0,75</t>
  </si>
  <si>
    <t>16</t>
  </si>
  <si>
    <t>132251251</t>
  </si>
  <si>
    <t>Hloubení rýh nezapažených š do 2000 mm v hornině třídy těžitelnosti I skupiny 3 objem do 20 m3 strojně</t>
  </si>
  <si>
    <t>1858766056</t>
  </si>
  <si>
    <t>Hloubení nezapažených rýh šířky přes 800 do 2 000 mm strojně s urovnáním dna do předepsaného profilu a spádu v hornině třídy těžitelnosti I skupiny 3 do 20 m3</t>
  </si>
  <si>
    <t>https://podminky.urs.cz/item/CS_URS_2021_02/132251251</t>
  </si>
  <si>
    <t>"opevnění výtoku (prahy)- viz. D.1.2.7." 10,0*1,0*0,2*2</t>
  </si>
  <si>
    <t>17</t>
  </si>
  <si>
    <t>132254201</t>
  </si>
  <si>
    <t>Hloubení zapažených rýh š do 2000 mm v hornině třídy těžitelnosti I skupiny 3 objem do 20 m3</t>
  </si>
  <si>
    <t>960692978</t>
  </si>
  <si>
    <t>Hloubení zapažených rýh šířky přes 800 do 2 000 mm strojně s urovnáním dna do předepsaného profilu a spádu v hornině třídy těžitelnosti I skupiny 3 do 20 m3</t>
  </si>
  <si>
    <t>https://podminky.urs.cz/item/CS_URS_2021_02/132254201</t>
  </si>
  <si>
    <t>"UV 3 (70%)" 4,7*1,2*1,3*0,7</t>
  </si>
  <si>
    <t>"UV 4 (60%)" 1,6*1,2*1,4*0,6</t>
  </si>
  <si>
    <t>"UV 5 (70%)" 4,6*1,2*1,3*0,7</t>
  </si>
  <si>
    <t>"UV 6 (70%)" 4,9*1,2*1,3*0,7</t>
  </si>
  <si>
    <t>"UV 7 (50%)" 4,8*1,2*1,9*0,5</t>
  </si>
  <si>
    <t>"UV 8 (70%)" 2,0*1,2*1,25*0,7</t>
  </si>
  <si>
    <t>"UV 9 (50%)" 4,6*1,2*1,9*0,5</t>
  </si>
  <si>
    <t>"UV 10" 2,0*1,2*0,8</t>
  </si>
  <si>
    <t>"UV 11 (60%)" 5,2*1,2*1,4*0,6</t>
  </si>
  <si>
    <t>"UV 12 (60%)" 5,5*1,2*1,4*0,6</t>
  </si>
  <si>
    <t>"UV 13 (60%)" 2,3*1,2*1,4*0,6</t>
  </si>
  <si>
    <t>"UV 14 (60%)" 5,5*1,2*1,4*0,6</t>
  </si>
  <si>
    <t>"UV 15 (60%)" 6,0*1,2*1,5*0,6</t>
  </si>
  <si>
    <t>"UV 16 (60%)" 5,1*1,2*1,4*0,6</t>
  </si>
  <si>
    <t>"UV 17 (60%)" 5,0*1,2*1,4*0,6</t>
  </si>
  <si>
    <t>"UV 18 " 1,6*1,2*0,8</t>
  </si>
  <si>
    <t>"UV 19 (90%)" 6,5*1,2*1,05*0,9</t>
  </si>
  <si>
    <t>"UV 20" 5,5*1,2*0,9</t>
  </si>
  <si>
    <t>18</t>
  </si>
  <si>
    <t>132254202</t>
  </si>
  <si>
    <t>Hloubení zapažených rýh š do 2000 mm v hornině třídy těžitelnosti I skupiny 3 objem do 50 m3</t>
  </si>
  <si>
    <t>870113515</t>
  </si>
  <si>
    <t>Hloubení zapažených rýh šířky přes 800 do 2 000 mm strojně s urovnáním dna do předepsaného profilu a spádu v hornině třídy těžitelnosti I skupiny 3 přes 20 do 50 m3</t>
  </si>
  <si>
    <t>https://podminky.urs.cz/item/CS_URS_2021_02/132254202</t>
  </si>
  <si>
    <t>"stoka - viz. Podélný profil D.1.2.5. + vzorový řez D.1.2.6. (KM 0,640 8-0,659 6)" 18,8*1,2*1,2</t>
  </si>
  <si>
    <t>"UV 2 (40%)" 17,1*1,2*2,0*0,4</t>
  </si>
  <si>
    <t>19</t>
  </si>
  <si>
    <t>132454201</t>
  </si>
  <si>
    <t>Hloubení zapažených rýh š do 2000 mm v hornině třídy těžitelnosti II skupiny 5 objem do 20 m3</t>
  </si>
  <si>
    <t>2121621577</t>
  </si>
  <si>
    <t>Hloubení zapažených rýh šířky přes 800 do 2 000 mm strojně s urovnáním dna do předepsaného profilu a spádu v hornině třídy těžitelnosti II skupiny 5 do 20 m3</t>
  </si>
  <si>
    <t>https://podminky.urs.cz/item/CS_URS_2021_02/132454201</t>
  </si>
  <si>
    <t>"UV 3 (30%)" 4,7*1,2*1,3*0,3</t>
  </si>
  <si>
    <t>"UV 4 (40%)" 1,6*1,2*1,4*0,4</t>
  </si>
  <si>
    <t>"UV 5 (30%)" 4,6*1,2*1,3*0,3</t>
  </si>
  <si>
    <t>"UV 6 (30%)" 4,9*1,2*1,3*0,3</t>
  </si>
  <si>
    <t>"UV 8 (30%)" 2,0*1,2*1,25*0,3</t>
  </si>
  <si>
    <t>"UV 11 (40%)" 5,2*1,2*1,4*0,4</t>
  </si>
  <si>
    <t>"UV 12 (40%)" 5,5*1,2*1,4*0,4</t>
  </si>
  <si>
    <t>"UV 13 (40%)" 2,3*1,2*1,4*0,4</t>
  </si>
  <si>
    <t>"UV 14 (40%)" 5,5*1,2*1,4*0,4</t>
  </si>
  <si>
    <t>"UV 15 (40%)" 6,0*1,2*1,5*0,4</t>
  </si>
  <si>
    <t>"UV 16 (40%)" 5,1*1,2*1,4*0,4</t>
  </si>
  <si>
    <t>"UV 17 (40%)" 5,0*1,2*1,4*0,4</t>
  </si>
  <si>
    <t>"UV 19 (10%)" 6,5*1,2*1,05*0,1</t>
  </si>
  <si>
    <t>20</t>
  </si>
  <si>
    <t>132454202</t>
  </si>
  <si>
    <t>Hloubení zapažených rýh š do 2000 mm v hornině třídy těžitelnosti II skupiny 5 objem do 50 m3</t>
  </si>
  <si>
    <t>561318847</t>
  </si>
  <si>
    <t>Hloubení zapažených rýh šířky přes 800 do 2 000 mm strojně s urovnáním dna do předepsaného profilu a spádu v hornině třídy těžitelnosti II skupiny 5 přes 20 do 50 m3</t>
  </si>
  <si>
    <t>https://podminky.urs.cz/item/CS_URS_2021_02/132454202</t>
  </si>
  <si>
    <t>"UV 2 (60%) - viz. D.1.2.15." 17,1*1,2*2,0*0,6</t>
  </si>
  <si>
    <t>139001101</t>
  </si>
  <si>
    <t>Příplatek za ztížení vykopávky v blízkosti podzemního vedení</t>
  </si>
  <si>
    <t>576118604</t>
  </si>
  <si>
    <t>Příplatek k cenám hloubených vykopávek za ztížení vykopávky v blízkosti podzemního vedení nebo výbušnin pro jakoukoliv třídu horniny</t>
  </si>
  <si>
    <t>https://podminky.urs.cz/item/CS_URS_2021_02/139001101</t>
  </si>
  <si>
    <t>"viz. Podrobná situace D.1.2.2.-4. + Podélný profil D.1.2.5."</t>
  </si>
  <si>
    <t>"křížení vodovodu" 2,2*1,2*(3,1+2,8+3,1+2,9+2,9+2,6+2,1+1,4)+3,0*1,2*3,5+2*1,2*1,2*0,5</t>
  </si>
  <si>
    <t>"křížení vodovodu s UV" 9*1,2*1,2*1,4+2*1,2*1,2*1,9+1,2*1,2*2,0</t>
  </si>
  <si>
    <t>"křížení plynovodu" 2,2*1,1*3,4</t>
  </si>
  <si>
    <t>"křížení teplovodu" 2,2*2,5*1,6</t>
  </si>
  <si>
    <t>"křížení sděl. vedení" 2,75*1,1*3,4+2,2*1,1*(3,5+2,8+2,9+3,1+2,7+3,4+2,4)+3,0*1,1*(3,5+3,8+4,0)+1,2*1,1*1,0</t>
  </si>
  <si>
    <t>"křížení sděl. vedení s UV" 2,5*1,1*0,9</t>
  </si>
  <si>
    <t>"křížení veřejného osvětlení" 2,2*1,1*3,5</t>
  </si>
  <si>
    <t>"souběh sděl. vedení" (15,0+25,0)*0,5*3,3</t>
  </si>
  <si>
    <t>"souběh sděl. vedení s UV" 5,0*0,5*1,9</t>
  </si>
  <si>
    <t>22</t>
  </si>
  <si>
    <t>151101101</t>
  </si>
  <si>
    <t>Zřízení příložného pažení a rozepření stěn rýh hl do 2 m</t>
  </si>
  <si>
    <t>-564051123</t>
  </si>
  <si>
    <t>Zřízení pažení a rozepření stěn rýh pro podzemní vedení příložné pro jakoukoliv mezerovitost, hloubky do 2 m</t>
  </si>
  <si>
    <t>https://podminky.urs.cz/item/CS_URS_2021_02/151101101</t>
  </si>
  <si>
    <t>"stoka - viz. Podélný profil D.1.2.5. (KM 0,640 8-0,659 6)" 18,8*1,6*2</t>
  </si>
  <si>
    <t>"uliční vpusti - viz. D.1.2.15."</t>
  </si>
  <si>
    <t>"UV 3" 4,7*1,8*2</t>
  </si>
  <si>
    <t>"UV 4" 1,6*1,9*2</t>
  </si>
  <si>
    <t>"UV 5" 4,6*1,8*2</t>
  </si>
  <si>
    <t>"UV 6" 4,9*1,8*2</t>
  </si>
  <si>
    <t>"UV 8" 2,0*1,75*2</t>
  </si>
  <si>
    <t>"UV 10" 2,0*1,3*2</t>
  </si>
  <si>
    <t>"UV 11" 5,2*1,9*2</t>
  </si>
  <si>
    <t>"UV 12" 5,5*1,9*2</t>
  </si>
  <si>
    <t>"UV 13" 2,3*1,9*2</t>
  </si>
  <si>
    <t>"UV 14" 5,5*1,9*2</t>
  </si>
  <si>
    <t>"UV 15" 6,0*2,0*2</t>
  </si>
  <si>
    <t>"UV 16" 5,1*1,9*2</t>
  </si>
  <si>
    <t>"UV 17" 5,0*1,9*2</t>
  </si>
  <si>
    <t>"UV 18 " 1,6*1,3*2</t>
  </si>
  <si>
    <t>"UV 19" 6,5*1,55*2</t>
  </si>
  <si>
    <t>"UV 20" 5,5*1,4*2</t>
  </si>
  <si>
    <t>23</t>
  </si>
  <si>
    <t>151101102</t>
  </si>
  <si>
    <t>Zřízení příložného pažení a rozepření stěn rýh hl přes 2 do 4 m</t>
  </si>
  <si>
    <t>-707082156</t>
  </si>
  <si>
    <t>Zřízení pažení a rozepření stěn rýh pro podzemní vedení příložné pro jakoukoliv mezerovitost, hloubky přes 2 do 4 m</t>
  </si>
  <si>
    <t>https://podminky.urs.cz/item/CS_URS_2021_02/151101102</t>
  </si>
  <si>
    <t>"UV 2" 17,1*2,5*2</t>
  </si>
  <si>
    <t>"UV 7" 4,8*2,4*2</t>
  </si>
  <si>
    <t>"UV 9" 4,6*2,4*2</t>
  </si>
  <si>
    <t>24</t>
  </si>
  <si>
    <t>151101111</t>
  </si>
  <si>
    <t>Odstranění příložného pažení a rozepření stěn rýh hl do 2 m</t>
  </si>
  <si>
    <t>-235157700</t>
  </si>
  <si>
    <t>Odstranění pažení a rozepření stěn rýh pro podzemní vedení s uložením materiálu na vzdálenost do 3 m od kraje výkopu příložné, hloubky do 2 m</t>
  </si>
  <si>
    <t>https://podminky.urs.cz/item/CS_URS_2021_02/151101111</t>
  </si>
  <si>
    <t>25</t>
  </si>
  <si>
    <t>151101112</t>
  </si>
  <si>
    <t>Odstranění příložného pažení a rozepření stěn rýh hl přes 2 do 4 m</t>
  </si>
  <si>
    <t>-1107560049</t>
  </si>
  <si>
    <t>Odstranění pažení a rozepření stěn rýh pro podzemní vedení s uložením materiálu na vzdálenost do 3 m od kraje výkopu příložné, hloubky přes 2 do 4 m</t>
  </si>
  <si>
    <t>https://podminky.urs.cz/item/CS_URS_2021_02/151101112</t>
  </si>
  <si>
    <t>26</t>
  </si>
  <si>
    <t>151101201</t>
  </si>
  <si>
    <t>Zřízení příložného pažení stěn výkopu hl do 4 m</t>
  </si>
  <si>
    <t>244558534</t>
  </si>
  <si>
    <t>Zřízení pažení stěn výkopu bez rozepření nebo vzepření příložné, hloubky do 4 m</t>
  </si>
  <si>
    <t>https://podminky.urs.cz/item/CS_URS_2021_02/151101201</t>
  </si>
  <si>
    <t>"stoka - viz. Podélný profil D.1.2.5." (10,7*1,9+5,8*3,3+20,3*3,0+15,5*3,8+2,6*3,95 )*2</t>
  </si>
  <si>
    <t>(63,4*3,3+79,8*3,4+40,0*3,6+20,0*3,4+30,8*3,1+50,0*3,25+59,2*3,9+19,9*4,0+20,0*3,9+20,0*3,6+79,8*2,9+19,1*2,2)*2</t>
  </si>
  <si>
    <t>27</t>
  </si>
  <si>
    <t>151101202</t>
  </si>
  <si>
    <t>Zřízení příložného pažení stěn výkopu hl přes 4 do 8 m</t>
  </si>
  <si>
    <t>68127007</t>
  </si>
  <si>
    <t>Zřízení pažení stěn výkopu bez rozepření nebo vzepření příložné, hloubky přes 4 do 8 m</t>
  </si>
  <si>
    <t>https://podminky.urs.cz/item/CS_URS_2021_02/151101202</t>
  </si>
  <si>
    <t>"stoka - viz. Podélný profil D.1.2.5." 83,9*4,25*2</t>
  </si>
  <si>
    <t>28</t>
  </si>
  <si>
    <t>151101211</t>
  </si>
  <si>
    <t>Odstranění příložného pažení stěn hl do 4 m</t>
  </si>
  <si>
    <t>2014563065</t>
  </si>
  <si>
    <t>Odstranění pažení stěn výkopu bez rozepření nebo vzepření s uložením pažin na vzdálenost do 3 m od okraje výkopu příložné, hloubky do 4 m</t>
  </si>
  <si>
    <t>https://podminky.urs.cz/item/CS_URS_2021_02/151101211</t>
  </si>
  <si>
    <t>29</t>
  </si>
  <si>
    <t>151101212</t>
  </si>
  <si>
    <t>Odstranění příložného pažení stěn hl přes 4 do 8 m</t>
  </si>
  <si>
    <t>-401510193</t>
  </si>
  <si>
    <t>Odstranění pažení stěn výkopu bez rozepření nebo vzepření s uložením pažin na vzdálenost do 3 m od okraje výkopu příložné, hloubky přes 4 do 8 m</t>
  </si>
  <si>
    <t>https://podminky.urs.cz/item/CS_URS_2021_02/151101212</t>
  </si>
  <si>
    <t>30</t>
  </si>
  <si>
    <t>151101301</t>
  </si>
  <si>
    <t>Zřízení rozepření stěn při pažení příložném hl do 4 m</t>
  </si>
  <si>
    <t>551834170</t>
  </si>
  <si>
    <t>Zřízení rozepření zapažených stěn výkopů s potřebným přepažováním při pažení příložném, hloubky do 4 m</t>
  </si>
  <si>
    <t>https://podminky.urs.cz/item/CS_URS_2021_02/151101301</t>
  </si>
  <si>
    <t>"stoka - viz. Podélný profil D.1.2.5." (10,7*1,9+5,8*3,3+20,3*3,0+15,5*3,8+2,6*3,95 )*2,2</t>
  </si>
  <si>
    <t>(63,4*3,3+79,8*3,4+40,0*3,6+20,0*3,4+30,8*3,1+50,0*3,25+59,2*3,9+19,9*4,0+20,0*3,9+20,0*3,6+79,8*2,9+19,1*2,2)*2,2</t>
  </si>
  <si>
    <t>31</t>
  </si>
  <si>
    <t>151101302</t>
  </si>
  <si>
    <t>Zřízení rozepření stěn při pažení příložném hl přes 4 do 8 m</t>
  </si>
  <si>
    <t>1527286349</t>
  </si>
  <si>
    <t>Zřízení rozepření zapažených stěn výkopů s potřebným přepažováním při pažení příložném, hloubky přes 4 do 8 m</t>
  </si>
  <si>
    <t>https://podminky.urs.cz/item/CS_URS_2021_02/151101302</t>
  </si>
  <si>
    <t>"stoka - viz. Podélný profil D.1.2.5. + vzorový řez D.1.2.6." 83,9*3,0*4,25</t>
  </si>
  <si>
    <t>32</t>
  </si>
  <si>
    <t>151101311</t>
  </si>
  <si>
    <t>Odstranění rozepření stěn při pažení příložném hl do 4 m</t>
  </si>
  <si>
    <t>-1995765732</t>
  </si>
  <si>
    <t>Odstranění rozepření stěn výkopů s uložením materiálu na vzdálenost do 3 m od okraje výkopu pažení příložného, hloubky do 4 m</t>
  </si>
  <si>
    <t>https://podminky.urs.cz/item/CS_URS_2021_02/151101311</t>
  </si>
  <si>
    <t>33</t>
  </si>
  <si>
    <t>151101312</t>
  </si>
  <si>
    <t>Odstranění rozepření stěn při pažení příložném hl přes 4 do 8 m</t>
  </si>
  <si>
    <t>1199649057</t>
  </si>
  <si>
    <t>Odstranění rozepření stěn výkopů s uložením materiálu na vzdálenost do 3 m od okraje výkopu pažení příložného, hloubky přes 4 do 8 m</t>
  </si>
  <si>
    <t>https://podminky.urs.cz/item/CS_URS_2021_02/151101312</t>
  </si>
  <si>
    <t>34</t>
  </si>
  <si>
    <t>162201422</t>
  </si>
  <si>
    <t>Vodorovné přemístění pařezů do 1 km D přes 300 do 500 mm</t>
  </si>
  <si>
    <t>-291724786</t>
  </si>
  <si>
    <t>Vodorovné přemístění větví, kmenů nebo pařezů s naložením, složením a dopravou do 1000 m pařezů kmenů, průměru přes 300 do 500 mm</t>
  </si>
  <si>
    <t>https://podminky.urs.cz/item/CS_URS_2021_02/162201422</t>
  </si>
  <si>
    <t>35</t>
  </si>
  <si>
    <t>162301972</t>
  </si>
  <si>
    <t>Příplatek k vodorovnému přemístění pařezů D přes 300 do 500 mm ZKD 1 km</t>
  </si>
  <si>
    <t>-1703063493</t>
  </si>
  <si>
    <t>Vodorovné přemístění větví, kmenů nebo pařezů s naložením, složením a dopravou Příplatek k cenám za každých dalších i započatých 1000 m přes 1000 m pařezů kmenů, průměru přes 300 do 500 mm</t>
  </si>
  <si>
    <t>https://podminky.urs.cz/item/CS_URS_2021_02/162301972</t>
  </si>
  <si>
    <t>4*2</t>
  </si>
  <si>
    <t>36</t>
  </si>
  <si>
    <t>162651112</t>
  </si>
  <si>
    <t>Vodorovné přemístění přes 4 000 do 5000 m výkopku/sypaniny z horniny třídy těžitelnosti I skupiny 1 až 3</t>
  </si>
  <si>
    <t>-1027671725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</si>
  <si>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</si>
  <si>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https://podminky.urs.cz/item/CS_URS_2021_02/162651112</t>
  </si>
  <si>
    <t>"přebytečná zemina" 40,0+1156,1+4,0+82,0+43,5</t>
  </si>
  <si>
    <t>37</t>
  </si>
  <si>
    <t>162651132</t>
  </si>
  <si>
    <t>Vodorovné přemístění přes 4 000 do 5000 m výkopku/sypaniny z horniny třídy těžitelnosti II skupiny 4 a 5</t>
  </si>
  <si>
    <t>1540736360</t>
  </si>
  <si>
    <t>Vodorovné přemístění výkopku nebo sypaniny po suchu na obvyklém dopravním prostředku, bez naložení výkopku, avšak se složením bez rozhrnutí z horniny třídy těžitelnosti II skupiny 4 a 5 na vzdálenost přes 4 000 do 5 000 m</t>
  </si>
  <si>
    <t>https://podminky.urs.cz/item/CS_URS_2021_02/162651132</t>
  </si>
  <si>
    <t>"přebytečná zemina" 3465,2+43,7+24,6-2488,3</t>
  </si>
  <si>
    <t>38</t>
  </si>
  <si>
    <t>167151112</t>
  </si>
  <si>
    <t>Nakládání výkopku z hornin třídy těžitelnosti II skupiny 4 a 5 přes 100 m3</t>
  </si>
  <si>
    <t>-1998549690</t>
  </si>
  <si>
    <t>Nakládání, skládání a překládání neulehlého výkopku nebo sypaniny strojně nakládání, množství přes 100 m3, z hornin třídy těžitelnosti II, skupiny 4 a 5</t>
  </si>
  <si>
    <t>https://podminky.urs.cz/item/CS_URS_2021_02/167151112</t>
  </si>
  <si>
    <t>39</t>
  </si>
  <si>
    <t>171251201</t>
  </si>
  <si>
    <t>Uložení sypaniny na skládky nebo meziskládky</t>
  </si>
  <si>
    <t>-779048379</t>
  </si>
  <si>
    <t>Uložení sypaniny na skládky nebo meziskládky bez hutnění s upravením uložené sypaniny do předepsaného tvaru</t>
  </si>
  <si>
    <t>https://podminky.urs.cz/item/CS_URS_2021_02/171251201</t>
  </si>
  <si>
    <t>"přebytečná zemina na hromady" 1325,6+1045,2</t>
  </si>
  <si>
    <t>40</t>
  </si>
  <si>
    <t>174151101</t>
  </si>
  <si>
    <t>Zásyp jam, šachet rýh nebo kolem objektů sypaninou se zhutněním</t>
  </si>
  <si>
    <t>2079230435</t>
  </si>
  <si>
    <t>Zásyp sypaninou z jakékoliv horniny strojně s uložením výkopku ve vrstvách se zhutněním jam, šachet, rýh nebo kolem objektů v těchto vykopávkách</t>
  </si>
  <si>
    <t>https://podminky.urs.cz/item/CS_URS_2021_02/174151101</t>
  </si>
  <si>
    <t>Poznámka k položce:_x000D_
Na zásyp trubek v komunikaci se použije přednostně výkopek v hor. 5.</t>
  </si>
  <si>
    <t>"viz. Tabulka kubatur D.1.2.6." 2371,0</t>
  </si>
  <si>
    <t>"UV 2" 17,1*1,2*1,38</t>
  </si>
  <si>
    <t>"UV 3" 4,7*1,2*0,68</t>
  </si>
  <si>
    <t>"UV 4" 1,6*1,2*0,78</t>
  </si>
  <si>
    <t>"UV 5" 4,6*1,2*0,68</t>
  </si>
  <si>
    <t>"UV 6" 4,9*1,2*0,68</t>
  </si>
  <si>
    <t>"UV 7" 4,8*1,2*1,28</t>
  </si>
  <si>
    <t>"UV 8" 2,0*1,2*0,63</t>
  </si>
  <si>
    <t>"UV 9" 4,6*1,2*1,28</t>
  </si>
  <si>
    <t>"UV 10" 2,0*1,2*0,18</t>
  </si>
  <si>
    <t>"UV 11" 5,2*1,2*0,78</t>
  </si>
  <si>
    <t>"UV 12" 5,5*1,2*0,78</t>
  </si>
  <si>
    <t>"UV 13" 2,3*1,2*0,78</t>
  </si>
  <si>
    <t>"UV 14" 5,5*1,2*0,78</t>
  </si>
  <si>
    <t>"UV 15" 6,0*1,2*0,88</t>
  </si>
  <si>
    <t>"UV 16" 5,1*1,2*0,78</t>
  </si>
  <si>
    <t>"UV 17" 5,0*1,2*0,78</t>
  </si>
  <si>
    <t>"UV 18" 1,6*1,2*0,18</t>
  </si>
  <si>
    <t>"UV 19" 6,5*1,2*0,43</t>
  </si>
  <si>
    <t>"UV 20" 5,5*1,2*0,28</t>
  </si>
  <si>
    <t>"Š1" 1,5*0,6*2,85</t>
  </si>
  <si>
    <t>"Š2" 2,5*0,3*2,3</t>
  </si>
  <si>
    <t>"Š4-Š5" 2,9*0,5*(1,46+1,7)</t>
  </si>
  <si>
    <t>"Š6,Š8-Š13" 2,5*0,3*(1,5+1,76+1,7+1,1+1,78+2,18+2,02)</t>
  </si>
  <si>
    <t>"Š7" 2,9*0,6*1,5</t>
  </si>
  <si>
    <t>"Š17" 2,2*1,0*0,18</t>
  </si>
  <si>
    <t>41</t>
  </si>
  <si>
    <t>175151101</t>
  </si>
  <si>
    <t>Obsypání potrubí strojně sypaninou bez prohození, uloženou do 3 m</t>
  </si>
  <si>
    <t>-450650562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</si>
  <si>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</si>
  <si>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https://podminky.urs.cz/item/CS_URS_2021_02/175151101</t>
  </si>
  <si>
    <t>Poznámka k položce:_x000D_
UV 1 v rámci obsypu kanalizace</t>
  </si>
  <si>
    <t>"stoka - viz. vzorový řez D.1.2.6." 556,9*2,2*1,2+83,9*3,0*2,2+18,8*1,2*0,62</t>
  </si>
  <si>
    <t>"odpočet potrubí" -(17,5*3,14*0,15*0,15+114,2*3,14*0,3*0,3+422,5*3,14*0,4*0,4+80,0*3,14*0,8*0,8)</t>
  </si>
  <si>
    <t xml:space="preserve">"uliční vpusti - viz. vzor. řez D.1.2.6. + D.1.2.15." </t>
  </si>
  <si>
    <t>"UV 2" 17,1*1,2*0,52</t>
  </si>
  <si>
    <t>"UV 3" 4,7*1,2*0,52</t>
  </si>
  <si>
    <t>"UV 4" 1,6*1,2*0,52</t>
  </si>
  <si>
    <t>"UV 5" 4,6*1,2*0,52</t>
  </si>
  <si>
    <t>"UV 6" 4,9*1,2*0,52</t>
  </si>
  <si>
    <t>"UV 7" 4,8*1,2*0,52</t>
  </si>
  <si>
    <t>"UV 8 " 2,0*1,2*0,52</t>
  </si>
  <si>
    <t>"UV 9" 4,6*1,2*0,52</t>
  </si>
  <si>
    <t>"UV 10" 2,0*1,2*0,52</t>
  </si>
  <si>
    <t>"UV 11" 5,2*1,2*0,52</t>
  </si>
  <si>
    <t>"UV 12" 5,5*1,2*0,52</t>
  </si>
  <si>
    <t>"UV 13" 2,3*1,2*0,52</t>
  </si>
  <si>
    <t>"UV 14" 5,5*1,2*0,52</t>
  </si>
  <si>
    <t>"UV 15" 6,0*1,2*0,52</t>
  </si>
  <si>
    <t>"UV 16" 5,1*1,2*0,52</t>
  </si>
  <si>
    <t>"UV 17" 5,0*1,2*0,52</t>
  </si>
  <si>
    <t>"UV 18" 1,6*1,2*0,52</t>
  </si>
  <si>
    <t>"UV 19" 6,3*1,2*0,52</t>
  </si>
  <si>
    <t>"UV 20" 5,3*1,2*0,52</t>
  </si>
  <si>
    <t xml:space="preserve">"rozšíření a zahloubení šachet" </t>
  </si>
  <si>
    <t>"Š1" 1,5*0,6*1,2+2,7*2,5*0,2</t>
  </si>
  <si>
    <t>"Š2" 2,5*0,3*1,2+2,5*2,5*0,25</t>
  </si>
  <si>
    <t>"Š3 (jen zahloubení)" 2,9*4,0*0,15</t>
  </si>
  <si>
    <t>"Š4-Š5 (jen rozšíření)" 2*2,9*0,5*2,2</t>
  </si>
  <si>
    <t>"Š6,Š8-Š13" 7*(2,5*0,3*1,2+2,5*2,5*0,2)</t>
  </si>
  <si>
    <t>"Š7" 2,9*0,6*1,2+2,9*2,8*0,2</t>
  </si>
  <si>
    <t>"Š14-Š16 (jen zahloubení)" 3*2,2*2,2*0,25</t>
  </si>
  <si>
    <t>"odpočet šachet atypických" -(2,1*2,2*1,4+1,9*3,0*2,3+2*1,9*2,5*2,3)</t>
  </si>
  <si>
    <t>"odpočet šachet kulatých" -(3,14*0,95*0,95*1,45+8*3,14*0,75*0,75*1,4+3*3,14*0,62*0,62*1,45+3,14*0,62*0,62*0,82)</t>
  </si>
  <si>
    <t>42</t>
  </si>
  <si>
    <t>M</t>
  </si>
  <si>
    <t>58337302</t>
  </si>
  <si>
    <t>štěrkopísek frakce 0/16</t>
  </si>
  <si>
    <t>t</t>
  </si>
  <si>
    <t>-1857742422</t>
  </si>
  <si>
    <t>https://podminky.urs.cz/item/CS_URS_2021_02/58337302</t>
  </si>
  <si>
    <t>1653,96*1,67</t>
  </si>
  <si>
    <t>43</t>
  </si>
  <si>
    <t>181351005</t>
  </si>
  <si>
    <t>Rozprostření ornice tl vrstvy přes 250 do 300 mm pl do 100 m2 v rovině nebo ve svahu do 1:5 strojně</t>
  </si>
  <si>
    <t>-350417849</t>
  </si>
  <si>
    <t>Rozprostření a urovnání ornice v rovině nebo ve svahu sklonu do 1:5 strojně při souvislé ploše do 100 m2, tl. vrstvy přes 250 do 300 mm</t>
  </si>
  <si>
    <t>https://podminky.urs.cz/item/CS_URS_2021_02/181351005</t>
  </si>
  <si>
    <t>"KM 0,000 0-0,016 5 - viz. Tabulka kubatur D.1.2.6." 36,3</t>
  </si>
  <si>
    <t>44</t>
  </si>
  <si>
    <t>181411121</t>
  </si>
  <si>
    <t>Založení lučního trávníku výsevem pl do 1000 m2 v rovině a ve svahu do 1:5</t>
  </si>
  <si>
    <t>-1594831155</t>
  </si>
  <si>
    <t>Založení trávníku na půdě předem připravené plochy do 1000 m2 výsevem včetně utažení lučního v rovině nebo na svahu do 1:5</t>
  </si>
  <si>
    <t>https://podminky.urs.cz/item/CS_URS_2021_02/181411121</t>
  </si>
  <si>
    <t>45</t>
  </si>
  <si>
    <t>00572470</t>
  </si>
  <si>
    <t>osivo směs travní univerzál</t>
  </si>
  <si>
    <t>kg</t>
  </si>
  <si>
    <t>1968739165</t>
  </si>
  <si>
    <t>https://podminky.urs.cz/item/CS_URS_2021_02/00572470</t>
  </si>
  <si>
    <t>36,3*0,02*1,03</t>
  </si>
  <si>
    <t>Vodorovné konstrukce</t>
  </si>
  <si>
    <t>46</t>
  </si>
  <si>
    <t>451573111</t>
  </si>
  <si>
    <t>Lože pod potrubí otevřený výkop ze štěrkopísku</t>
  </si>
  <si>
    <t>666732719</t>
  </si>
  <si>
    <t>Lože pod potrubí, stoky a drobné objekty v otevřeném výkopu z písku a štěrkopísku do 63 mm</t>
  </si>
  <si>
    <t>https://podminky.urs.cz/item/CS_URS_2021_02/451573111</t>
  </si>
  <si>
    <t>"stoka - viz. vzorový řez D.1.2.6." (556,9*2,2+83,9*3,0+18,8*1,2)*0,1</t>
  </si>
  <si>
    <t>"UV 2" 17,1*1,2*0,1</t>
  </si>
  <si>
    <t>"UV 3" 4,7*1,2*0,1</t>
  </si>
  <si>
    <t>"UV 4" 1,6*1,2*0,1</t>
  </si>
  <si>
    <t>"UV 5" 4,6*1,2*0,1</t>
  </si>
  <si>
    <t>"UV 6" 4,9*1,2*0,1</t>
  </si>
  <si>
    <t>"UV 7" 4,8*1,2*0,1</t>
  </si>
  <si>
    <t>"UV 8 " 2,0*1,2*0,1</t>
  </si>
  <si>
    <t>"UV 9" 4,6*1,2*0,1</t>
  </si>
  <si>
    <t>"UV 10" 2,0*1,2*0,1</t>
  </si>
  <si>
    <t>"UV 11" 5,2*1,2*0,1</t>
  </si>
  <si>
    <t>"UV 12" 5,5*1,2*0,1</t>
  </si>
  <si>
    <t>"UV 13" 2,3*1,2*0,1</t>
  </si>
  <si>
    <t>"UV 14" 5,5*1,2*0,1</t>
  </si>
  <si>
    <t>"UV 15" 6,0*1,2*0,1</t>
  </si>
  <si>
    <t>"UV 16" 5,1*1,2*0,1</t>
  </si>
  <si>
    <t>"UV 17" 5,0*1,2*0,1</t>
  </si>
  <si>
    <t>"UV 18" 1,6*1,2*0,1</t>
  </si>
  <si>
    <t>"UV 19" 6,3*1,2*0,1</t>
  </si>
  <si>
    <t>"UV 20" 5,3*1,2*0,1</t>
  </si>
  <si>
    <t>47</t>
  </si>
  <si>
    <t>463212111</t>
  </si>
  <si>
    <t>Rovnanina z lomového kamene upraveného s vyklínováním spár úlomky kamene</t>
  </si>
  <si>
    <t>1979227553</t>
  </si>
  <si>
    <t>Rovnanina z lomového kamene upraveného, tříděného jakékoliv tloušťky rovnaniny s vyklínováním spár a dutin úlomky kamene</t>
  </si>
  <si>
    <t>https://podminky.urs.cz/item/CS_URS_2021_02/463212111</t>
  </si>
  <si>
    <t>"opevnění výtoku - viz. D.1.2.7. (zrno 200 kg)" 3,1*9,8*0,8</t>
  </si>
  <si>
    <t>"opevnění výtoku (prahy)- viz. D.1.2.7. (zrno 500 kg)" 10,0*1,0*1,0*2</t>
  </si>
  <si>
    <t>Komunikace pozemní</t>
  </si>
  <si>
    <t>48</t>
  </si>
  <si>
    <t>564861111</t>
  </si>
  <si>
    <t>Podklad ze štěrkodrtě ŠD tl 200 mm</t>
  </si>
  <si>
    <t>743588880</t>
  </si>
  <si>
    <t>Podklad ze štěrkodrti ŠD s rozprostřením a zhutněním, po zhutnění tl. 200 mm</t>
  </si>
  <si>
    <t>https://podminky.urs.cz/item/CS_URS_2021_02/564861111</t>
  </si>
  <si>
    <t>"viz. Tabulka kubatur D.1.2.6. (2x 200 mm)" 165,0*2</t>
  </si>
  <si>
    <t>"KM 0,052 3-0,659 6 - viz. Tabulka kubatur D.1.2.6. (2x 200 mm)" 1432,0*2</t>
  </si>
  <si>
    <t>"UV 2" 16,1*1,2*2</t>
  </si>
  <si>
    <t>"UV 3" 3,7*1,2*2</t>
  </si>
  <si>
    <t>"UV 4" 0,6*1,2*2</t>
  </si>
  <si>
    <t>"UV 5" 3,6*1,2*2</t>
  </si>
  <si>
    <t>"UV 6" 3,9*1,2*2</t>
  </si>
  <si>
    <t>"UV 7" 3,8*1,2*2</t>
  </si>
  <si>
    <t>"UV 8 " 1,0*1,2*2</t>
  </si>
  <si>
    <t>"UV 9" 3,6*1,2*2</t>
  </si>
  <si>
    <t>"UV 10" 1,0*1,2*2</t>
  </si>
  <si>
    <t>"UV 11" 4,2*1,2*2</t>
  </si>
  <si>
    <t>"UV 12" 4,5*1,2*2</t>
  </si>
  <si>
    <t>"UV 13" 1,3*1,2*2</t>
  </si>
  <si>
    <t>"UV 14" 4,5*1,2*2</t>
  </si>
  <si>
    <t>"UV 15" 5,0*1,2*2</t>
  </si>
  <si>
    <t>"UV 16" 4,1*1,2*2</t>
  </si>
  <si>
    <t>"UV 17" 4,0*1,2*2</t>
  </si>
  <si>
    <t>"UV 18" 0,6*1,2*2</t>
  </si>
  <si>
    <t>"UV 19" 5,5*1,2*2</t>
  </si>
  <si>
    <t>"UV 20" 4,5*1,2*2</t>
  </si>
  <si>
    <t>"Š1" 1,5*0,6*2</t>
  </si>
  <si>
    <t>"Š2" 2,5*0,3*2</t>
  </si>
  <si>
    <t>"Š4-Š5" 2*2,9*0,5*2</t>
  </si>
  <si>
    <t>"Š6,Š8-Š13" 7*2,5*0,3*2</t>
  </si>
  <si>
    <t>"Š7" 2,9*0,6*2</t>
  </si>
  <si>
    <t>"Š17" 2,2*1,0*2</t>
  </si>
  <si>
    <t>49</t>
  </si>
  <si>
    <t>565145111</t>
  </si>
  <si>
    <t>Asfaltový beton vrstva podkladní ACP 16 (obalované kamenivo OKS) tl 60 mm š do 3 m</t>
  </si>
  <si>
    <t>344313991</t>
  </si>
  <si>
    <t>Asfaltový beton vrstva podkladní ACP 16 (obalované kamenivo střednězrnné - OKS) s rozprostřením a zhutněním v pruhu šířky přes 1,5 do 3 m, po zhutnění tl. 60 mm</t>
  </si>
  <si>
    <t>https://podminky.urs.cz/item/CS_URS_2021_02/565145111</t>
  </si>
  <si>
    <t>"viz. Tabulka kubatur D.1.2.6." 165,0</t>
  </si>
  <si>
    <t>"UV 2 - viz. uliční vpusti D.1.2.15." 16,1*1,2</t>
  </si>
  <si>
    <t>50</t>
  </si>
  <si>
    <t>573211109</t>
  </si>
  <si>
    <t>Postřik živičný spojovací z asfaltu v množství 0,50 kg/m2</t>
  </si>
  <si>
    <t>-1802321551</t>
  </si>
  <si>
    <t>Postřik spojovací PS bez posypu kamenivem z asfaltu silničního, v množství 0,50 kg/m2</t>
  </si>
  <si>
    <t>https://podminky.urs.cz/item/CS_URS_2021_02/573211109</t>
  </si>
  <si>
    <t>"viz. Tabulka kubatur D.1.2.6." 165,0*2</t>
  </si>
  <si>
    <t>"UV 2 - viz. uliční vpusti D.1.2.15." 16,1*1,2*2</t>
  </si>
  <si>
    <t>51</t>
  </si>
  <si>
    <t>577134211</t>
  </si>
  <si>
    <t>Asfaltový beton vrstva obrusná ACO 11 (ABS) tř. II tl 40 mm š do 3 m z nemodifikovaného asfaltu</t>
  </si>
  <si>
    <t>907071396</t>
  </si>
  <si>
    <t>Asfaltový beton vrstva obrusná ACO 11 (ABS) s rozprostřením a se zhutněním z nemodifikovaného asfaltu v pruhu šířky do 3 m tř. II, po zhutnění tl. 40 mm</t>
  </si>
  <si>
    <t>https://podminky.urs.cz/item/CS_URS_2021_02/577134211</t>
  </si>
  <si>
    <t>52</t>
  </si>
  <si>
    <t>599142111</t>
  </si>
  <si>
    <t>Úprava zálivky dilatačních nebo pracovních spár v cementobetonovém krytu hl do 40 mm š přes 20 do 40 mm</t>
  </si>
  <si>
    <t>530577166</t>
  </si>
  <si>
    <t>Úprava zálivky dilatačních nebo pracovních spár v cementobetonovém krytu, hloubky do 40 mm, šířky přes 20 do 40 mm</t>
  </si>
  <si>
    <t>https://podminky.urs.cz/item/CS_URS_2021_02/599142111</t>
  </si>
  <si>
    <t>"viz. Tabulka kubatur D.1.2.6." 183,0</t>
  </si>
  <si>
    <t>"UV 2 - viz. uliční vpusti D.1.2.15." 17,1*2</t>
  </si>
  <si>
    <t>Trubní vedení</t>
  </si>
  <si>
    <t>53</t>
  </si>
  <si>
    <t>871353121</t>
  </si>
  <si>
    <t>Montáž kanalizačního potrubí z PVC těsněné gumovým kroužkem otevřený výkop sklon do 20 % DN 200</t>
  </si>
  <si>
    <t>-102622696</t>
  </si>
  <si>
    <t>Montáž kanalizačního potrubí z plastů z tvrdého PVC těsněných gumovým kroužkem v otevřeném výkopu ve sklonu do 20 % DN 200</t>
  </si>
  <si>
    <t>https://podminky.urs.cz/item/CS_URS_2021_02/871353121</t>
  </si>
  <si>
    <t>"UV 1" 0,5</t>
  </si>
  <si>
    <t>"UV 2" 2,6+14,5</t>
  </si>
  <si>
    <t>"UV 3" 4,2+0,5</t>
  </si>
  <si>
    <t>"UV 4" 1,6</t>
  </si>
  <si>
    <t>"UV 5" 4,6</t>
  </si>
  <si>
    <t>"UV 6" 4,9</t>
  </si>
  <si>
    <t>"UV 7" 2,8+2,0</t>
  </si>
  <si>
    <t>"UV 8" 2,0</t>
  </si>
  <si>
    <t>"UV 9" 2,6+2,0</t>
  </si>
  <si>
    <t>"UV 10" 2,0</t>
  </si>
  <si>
    <t>"UV 11" 3,2+2,0</t>
  </si>
  <si>
    <t>"UV 12" 4,5+1,0</t>
  </si>
  <si>
    <t>"UV 13" 2,3</t>
  </si>
  <si>
    <t>"UV 14" 4,0+1,5</t>
  </si>
  <si>
    <t>"UV 15" 6,0</t>
  </si>
  <si>
    <t>"UV 16" 5,1</t>
  </si>
  <si>
    <t>"UV 17" 2,5+2,5</t>
  </si>
  <si>
    <t>"UV 18" 1,6</t>
  </si>
  <si>
    <t>"UV 19" 6,3</t>
  </si>
  <si>
    <t>"UV 20" 5,3</t>
  </si>
  <si>
    <t>54</t>
  </si>
  <si>
    <t>28611135</t>
  </si>
  <si>
    <t>trubka kanalizační PVC DN 200x500mm SN4</t>
  </si>
  <si>
    <t>282740101</t>
  </si>
  <si>
    <t>https://podminky.urs.cz/item/CS_URS_2021_02/28611135</t>
  </si>
  <si>
    <t>11*0,5*1,03</t>
  </si>
  <si>
    <t>55</t>
  </si>
  <si>
    <t>28611136</t>
  </si>
  <si>
    <t>trubka kanalizační PVC DN 200x1000mm SN4</t>
  </si>
  <si>
    <t>-1271454155</t>
  </si>
  <si>
    <t>https://podminky.urs.cz/item/CS_URS_2021_02/28611136</t>
  </si>
  <si>
    <t>2*1,0*1,03</t>
  </si>
  <si>
    <t>56</t>
  </si>
  <si>
    <t>28611137</t>
  </si>
  <si>
    <t>trubka kanalizační PVC DN 200x2000mm SN4</t>
  </si>
  <si>
    <t>-855211775</t>
  </si>
  <si>
    <t>https://podminky.urs.cz/item/CS_URS_2021_02/28611137</t>
  </si>
  <si>
    <t>14*2,0*1,03</t>
  </si>
  <si>
    <t>57</t>
  </si>
  <si>
    <t>28611138</t>
  </si>
  <si>
    <t>trubka kanalizační PVC DN 200x3000mm SN4</t>
  </si>
  <si>
    <t>504007525</t>
  </si>
  <si>
    <t>https://podminky.urs.cz/item/CS_URS_2021_02/28611138</t>
  </si>
  <si>
    <t>8*3,0*1,03</t>
  </si>
  <si>
    <t>58</t>
  </si>
  <si>
    <t>28611139</t>
  </si>
  <si>
    <t>trubka kanalizační PVC DN 200x5000mm SN4</t>
  </si>
  <si>
    <t>-32979025</t>
  </si>
  <si>
    <t>https://podminky.urs.cz/item/CS_URS_2021_02/28611139</t>
  </si>
  <si>
    <t>8*5,0*1,03</t>
  </si>
  <si>
    <t>59</t>
  </si>
  <si>
    <t>871370420</t>
  </si>
  <si>
    <t>Montáž kanalizačního potrubí korugovaného SN 12 z polypropylenu DN 300</t>
  </si>
  <si>
    <t>-237370330</t>
  </si>
  <si>
    <t>Montáž kanalizačního potrubí z plastů z polypropylenu PP korugovaného nebo žebrovaného SN 12 DN 300</t>
  </si>
  <si>
    <t>https://podminky.urs.cz/item/CS_URS_2021_02/871370420</t>
  </si>
  <si>
    <t>"viz. Podélný profil D.1.2.5. + vzor. příčné řezy D.1.2.6. (Tabulka kubatur) " 18,8</t>
  </si>
  <si>
    <t>60</t>
  </si>
  <si>
    <t>ELM.45863SPM</t>
  </si>
  <si>
    <t>Trubka kanalizační SN 12  300x6000 mm PP</t>
  </si>
  <si>
    <t>-684924090</t>
  </si>
  <si>
    <t>3*1,015</t>
  </si>
  <si>
    <t>61</t>
  </si>
  <si>
    <t>871440420</t>
  </si>
  <si>
    <t>Montáž kanalizačního potrubí korugovaného SN 12 z polypropylenu DN 600</t>
  </si>
  <si>
    <t>1280867842</t>
  </si>
  <si>
    <t>Montáž kanalizačního potrubí z plastů z polypropylenu PP korugovaného nebo žebrovaného SN 12 DN 600</t>
  </si>
  <si>
    <t>https://podminky.urs.cz/item/CS_URS_2021_02/871440420</t>
  </si>
  <si>
    <t>"viz. Podélný profil D.1.2.5. + vzor. příčné řezy D.1.2.6. (Tabulka kubatur) " 118,0</t>
  </si>
  <si>
    <t>62</t>
  </si>
  <si>
    <t>ELM.45893SPM</t>
  </si>
  <si>
    <t>Trubka kanalizační SN 12  600x6000 mm PP</t>
  </si>
  <si>
    <t>-2132943831</t>
  </si>
  <si>
    <t>20,0*1,015</t>
  </si>
  <si>
    <t>63</t>
  </si>
  <si>
    <t>871470420</t>
  </si>
  <si>
    <t>Montáž kanalizačního potrubí korugovaného SN 12 z polypropylenu DN 800</t>
  </si>
  <si>
    <t>-1605023247</t>
  </si>
  <si>
    <t>Montáž kanalizačního potrubí z plastů z polypropylenu PP korugovaného nebo žebrovaného SN 12 DN 800</t>
  </si>
  <si>
    <t>https://podminky.urs.cz/item/CS_URS_2021_02/871470420</t>
  </si>
  <si>
    <t>"viz. Podélný profil D.1.2.5. + vzor. příčné řezy D.1.2.6. (Tabulka kubatur) " 18,5+5,9+384,0</t>
  </si>
  <si>
    <t>64</t>
  </si>
  <si>
    <t>ELM.458903SP</t>
  </si>
  <si>
    <t>Trubka kanalizační SN 12  800x6000 mm PP</t>
  </si>
  <si>
    <t>-139997459</t>
  </si>
  <si>
    <t>(3+1+64)*1,015</t>
  </si>
  <si>
    <t>65</t>
  </si>
  <si>
    <t>871473121</t>
  </si>
  <si>
    <t>Montáž kanalizačního potrubí z PVC těsněné gumovým kroužkem otevřený výkop sklon do 20 % DN 800</t>
  </si>
  <si>
    <t>387114048</t>
  </si>
  <si>
    <t>Montáž kanalizačního potrubí z plastů z tvrdého PVC těsněných gumovým kroužkem v otevřeném výkopu ve sklonu do 20 % DN 800</t>
  </si>
  <si>
    <t>https://podminky.urs.cz/item/CS_URS_2021_02/871473121</t>
  </si>
  <si>
    <t>"viz. Podélný profil D.1.2.5. + vzor. příčné řezy D.1.2.6. (Tabulka kubatur) " 30,5</t>
  </si>
  <si>
    <t>66</t>
  </si>
  <si>
    <t>ELM.HSSR3080</t>
  </si>
  <si>
    <t>Trubka kanalizační SN 12  800x3000 mm PVC-U</t>
  </si>
  <si>
    <t>716887324</t>
  </si>
  <si>
    <t>10*1,03</t>
  </si>
  <si>
    <t>67</t>
  </si>
  <si>
    <t>877355211</t>
  </si>
  <si>
    <t>Montáž tvarovek z tvrdého PVC-systém KG nebo z polypropylenu-systém KG 2000 jednoosé DN 200</t>
  </si>
  <si>
    <t>398098850</t>
  </si>
  <si>
    <t>Montáž tvarovek na kanalizačním potrubí z trub z plastu z tvrdého PVC nebo z polypropylenu v otevřeném výkopu jednoosých DN 200</t>
  </si>
  <si>
    <t>https://podminky.urs.cz/item/CS_URS_2021_02/877355211</t>
  </si>
  <si>
    <t>"UV 1" 1</t>
  </si>
  <si>
    <t>"UV 2" 1+1</t>
  </si>
  <si>
    <t>"UV 3" 1</t>
  </si>
  <si>
    <t>"UV 4" 1</t>
  </si>
  <si>
    <t>"UV 7" 1</t>
  </si>
  <si>
    <t>"UV 8" 1</t>
  </si>
  <si>
    <t>"UV 9" 1</t>
  </si>
  <si>
    <t>"UV 10" 1</t>
  </si>
  <si>
    <t>"UV 11" 1</t>
  </si>
  <si>
    <t>"UV 12" 1</t>
  </si>
  <si>
    <t>"UV 13" 1</t>
  </si>
  <si>
    <t>"UV 14" 1</t>
  </si>
  <si>
    <t>"UV 15" 1</t>
  </si>
  <si>
    <t>"UV 17" 1</t>
  </si>
  <si>
    <t>"UV 19" 1</t>
  </si>
  <si>
    <t>"UV 20" 1</t>
  </si>
  <si>
    <t>68</t>
  </si>
  <si>
    <t>28611364</t>
  </si>
  <si>
    <t>koleno kanalizace PVC KG 200x15°</t>
  </si>
  <si>
    <t>-2125347180</t>
  </si>
  <si>
    <t>https://podminky.urs.cz/item/CS_URS_2021_02/28611364</t>
  </si>
  <si>
    <t>69</t>
  </si>
  <si>
    <t>28611366</t>
  </si>
  <si>
    <t>koleno kanalizace PVC KG 200x45°</t>
  </si>
  <si>
    <t>-169144204</t>
  </si>
  <si>
    <t>https://podminky.urs.cz/item/CS_URS_2021_02/28611366</t>
  </si>
  <si>
    <t>70</t>
  </si>
  <si>
    <t>890411851</t>
  </si>
  <si>
    <t>Bourání šachet z prefabrikovaných skruží strojně obestavěného prostoru do 1,5 m3</t>
  </si>
  <si>
    <t>-941102991</t>
  </si>
  <si>
    <t>Bourání šachet a jímek strojně velikosti obestavěného prostoru do 1,5 m3 z prefabrikovaných skruží</t>
  </si>
  <si>
    <t>https://podminky.urs.cz/item/CS_URS_2021_02/890411851</t>
  </si>
  <si>
    <t>"stávající uliční vpusti" 18*0,25</t>
  </si>
  <si>
    <t>71</t>
  </si>
  <si>
    <t>894118001</t>
  </si>
  <si>
    <t>Příplatek ZKD 0,60 m výšky vstupu na potrubí</t>
  </si>
  <si>
    <t>1850963401</t>
  </si>
  <si>
    <t>Šachty kanalizační zděné Příplatek k cenám za každých dalších 0,60 m výšky vstupu</t>
  </si>
  <si>
    <t>https://podminky.urs.cz/item/CS_URS_2021_02/894118001</t>
  </si>
  <si>
    <t>"Š1" 5</t>
  </si>
  <si>
    <t>"Š2, Š6-Š16" 5+3+3+4+4+2+4+4+4+3+2+1</t>
  </si>
  <si>
    <t>72</t>
  </si>
  <si>
    <t>894411151</t>
  </si>
  <si>
    <t>Zřízení šachet kanalizačních z betonových dílců na potrubí DN 600 dno beton tř. C 25/30</t>
  </si>
  <si>
    <t>896093975</t>
  </si>
  <si>
    <t>Zřízení šachet kanalizačních z betonových dílců výšky vstupu do 1,50 m s obložením dna betonem tř. C 25/30, na potrubí DN 600</t>
  </si>
  <si>
    <t>https://podminky.urs.cz/item/CS_URS_2021_02/894411151</t>
  </si>
  <si>
    <t>"šachta Š2, Š6-Š17 - viz. Výkaz šachet D.1.2.12." 13,0</t>
  </si>
  <si>
    <t>73</t>
  </si>
  <si>
    <t>59299073-R</t>
  </si>
  <si>
    <t>Dno betonové šachty jednolité 1000/525 mm t. 15 cm</t>
  </si>
  <si>
    <t>-1187192565</t>
  </si>
  <si>
    <t>"šachta Š17" 1</t>
  </si>
  <si>
    <t>74</t>
  </si>
  <si>
    <t>59299079-R</t>
  </si>
  <si>
    <t>Dno betonové šachty jednolité 1000/885 mm tl. 25 cm</t>
  </si>
  <si>
    <t>594185538</t>
  </si>
  <si>
    <t>"šachta Š14+Š15" 2</t>
  </si>
  <si>
    <t>75</t>
  </si>
  <si>
    <t>59299080-R</t>
  </si>
  <si>
    <t>Dno betonové šachty jednolité 1000/1175 mm tl. 25 cm</t>
  </si>
  <si>
    <t>-1052056092</t>
  </si>
  <si>
    <t>"šachta Š16 " 1</t>
  </si>
  <si>
    <t>76</t>
  </si>
  <si>
    <t>59299028-R</t>
  </si>
  <si>
    <t>Dno betonové šachty jednolité 1200/1117 mm</t>
  </si>
  <si>
    <t>596097469</t>
  </si>
  <si>
    <t>"šachta Š11-13" 3</t>
  </si>
  <si>
    <t>77</t>
  </si>
  <si>
    <t>59299029-R</t>
  </si>
  <si>
    <t>Dno betonové šachty jednolité 1200/1135 mm</t>
  </si>
  <si>
    <t>-1923561372</t>
  </si>
  <si>
    <t>"šachta Š10" 1</t>
  </si>
  <si>
    <t>78</t>
  </si>
  <si>
    <t>59299030-R</t>
  </si>
  <si>
    <t>Dno betonové šachty jednolité 1200/1145 mm</t>
  </si>
  <si>
    <t>1563185981</t>
  </si>
  <si>
    <t>"šachta Š6,Š8,Š9" 3</t>
  </si>
  <si>
    <t>79</t>
  </si>
  <si>
    <t>59299083-R</t>
  </si>
  <si>
    <t xml:space="preserve">Dno betonové šachty jednolité 1200/1165 mm </t>
  </si>
  <si>
    <t>772907392</t>
  </si>
  <si>
    <t>"šachta Š2" 1</t>
  </si>
  <si>
    <t>80</t>
  </si>
  <si>
    <t>59299978-R</t>
  </si>
  <si>
    <t>Dno betonové šachty jednolité 1500/1278 mm</t>
  </si>
  <si>
    <t>547403093</t>
  </si>
  <si>
    <t>"šachta Š7" 1</t>
  </si>
  <si>
    <t>81</t>
  </si>
  <si>
    <t>59224160</t>
  </si>
  <si>
    <t>skruž kanalizační s ocelovými stupadly 100x25x12cm</t>
  </si>
  <si>
    <t>-1581251625</t>
  </si>
  <si>
    <t>https://podminky.urs.cz/item/CS_URS_2021_02/59224160</t>
  </si>
  <si>
    <t>"šachta Š2,Š7-9,Š11,Š12,Š14,Š17" 8</t>
  </si>
  <si>
    <t>"šachta Š4 - viz. D.1.2.10." 1</t>
  </si>
  <si>
    <t>82</t>
  </si>
  <si>
    <t>59224161</t>
  </si>
  <si>
    <t>skruž kanalizační s ocelovými stupadly 100x50x12cm</t>
  </si>
  <si>
    <t>847222828</t>
  </si>
  <si>
    <t>https://podminky.urs.cz/item/CS_URS_2021_02/59224161</t>
  </si>
  <si>
    <t>"šachta Š2,Š7,Š10,Š12,Š13,Š15" 6</t>
  </si>
  <si>
    <t>"šachta Š5 - viz. D.1.2.11." 1,0</t>
  </si>
  <si>
    <t>83</t>
  </si>
  <si>
    <t>59224162</t>
  </si>
  <si>
    <t>skruž kanalizační s ocelovými stupadly 100x100x12cm</t>
  </si>
  <si>
    <t>-934167334</t>
  </si>
  <si>
    <t>https://podminky.urs.cz/item/CS_URS_2021_02/59224162</t>
  </si>
  <si>
    <t>"šachta Š2,Š6,Š8,Š9,Š11-Š14" 8</t>
  </si>
  <si>
    <t>84</t>
  </si>
  <si>
    <t>59224312</t>
  </si>
  <si>
    <t>kónus šachetní betonový kapsové plastové stupadlo 100x62,5x58cm</t>
  </si>
  <si>
    <t>721071317</t>
  </si>
  <si>
    <t>https://podminky.urs.cz/item/CS_URS_2021_02/59224312</t>
  </si>
  <si>
    <t>"šachta Š1 - viz. D.1.2.8." 1,0</t>
  </si>
  <si>
    <t>"šachta Š3-5 - viz. D.1.2.9.-11." 3,0</t>
  </si>
  <si>
    <t>"šachta Š2,Š6-16 - viz. Výkaz šachet D.1.2.12." 12,0</t>
  </si>
  <si>
    <t>85</t>
  </si>
  <si>
    <t>59299033-R</t>
  </si>
  <si>
    <t>Deska přechodová 120-100/25</t>
  </si>
  <si>
    <t>-1932519680</t>
  </si>
  <si>
    <t>"šachta Š2,Š6,Š8-13" 8</t>
  </si>
  <si>
    <t>86</t>
  </si>
  <si>
    <t>59299081-R</t>
  </si>
  <si>
    <t>Deska přechodová 150-100/25</t>
  </si>
  <si>
    <t>-958436739</t>
  </si>
  <si>
    <t>87</t>
  </si>
  <si>
    <t>59224315</t>
  </si>
  <si>
    <t>deska betonová zákrytová pro kruhové šachty 100/62,5x16,5cm</t>
  </si>
  <si>
    <t>-768757486</t>
  </si>
  <si>
    <t>https://podminky.urs.cz/item/CS_URS_2021_02/59224315</t>
  </si>
  <si>
    <t>88</t>
  </si>
  <si>
    <t>59224185</t>
  </si>
  <si>
    <t>prstenec šachtový vyrovnávací betonový 625x120x60mm</t>
  </si>
  <si>
    <t>-1747966857</t>
  </si>
  <si>
    <t>https://podminky.urs.cz/item/CS_URS_2021_02/59224185</t>
  </si>
  <si>
    <t>"šachta Š2,Š7" 2</t>
  </si>
  <si>
    <t>89</t>
  </si>
  <si>
    <t>59224176</t>
  </si>
  <si>
    <t>prstenec šachtový vyrovnávací betonový 625x120x80mm</t>
  </si>
  <si>
    <t>-1168526772</t>
  </si>
  <si>
    <t>https://podminky.urs.cz/item/CS_URS_2021_02/59224176</t>
  </si>
  <si>
    <t>"šachta Š6,Š7,Š10,Š15,Š16" 5</t>
  </si>
  <si>
    <t>90</t>
  </si>
  <si>
    <t>59224187</t>
  </si>
  <si>
    <t>prstenec šachtový vyrovnávací betonový 625x120x100mm</t>
  </si>
  <si>
    <t>2040409898</t>
  </si>
  <si>
    <t>https://podminky.urs.cz/item/CS_URS_2021_02/59224187</t>
  </si>
  <si>
    <t>"šachta Š1 - viz. D.1.2.8." 1</t>
  </si>
  <si>
    <t>"šachta Š3-5 - viz. D.1.2.9.-11." 3</t>
  </si>
  <si>
    <t>"šachta Š7,Š10,Š13,Š17" 5</t>
  </si>
  <si>
    <t>91</t>
  </si>
  <si>
    <t>59224188</t>
  </si>
  <si>
    <t>prstenec šachtový vyrovnávací betonový 625x120x120mm</t>
  </si>
  <si>
    <t>-1609771329</t>
  </si>
  <si>
    <t>https://podminky.urs.cz/item/CS_URS_2021_02/59224188</t>
  </si>
  <si>
    <t>"šachta Š11 " 1</t>
  </si>
  <si>
    <t>92</t>
  </si>
  <si>
    <t>59224348</t>
  </si>
  <si>
    <t>těsnění elastomerové pro spojení šachetních dílů DN 1000</t>
  </si>
  <si>
    <t>1230178346</t>
  </si>
  <si>
    <t>https://podminky.urs.cz/item/CS_URS_2021_02/59224348</t>
  </si>
  <si>
    <t>"šachta Š2,Š6-Š17" 4+2+3+3+3+2+3+4+3+3+2+1+2</t>
  </si>
  <si>
    <t>93</t>
  </si>
  <si>
    <t>59224341</t>
  </si>
  <si>
    <t>těsnění elastomerové pro spojení šachetních dílů DN 1200</t>
  </si>
  <si>
    <t>-1553125361</t>
  </si>
  <si>
    <t>https://podminky.urs.cz/item/CS_URS_2021_02/59224341</t>
  </si>
  <si>
    <t>94</t>
  </si>
  <si>
    <t>59224342</t>
  </si>
  <si>
    <t>těsnění elastomerové pro spojení šachetních dílů DN 1500</t>
  </si>
  <si>
    <t>15639847</t>
  </si>
  <si>
    <t>https://podminky.urs.cz/item/CS_URS_2021_02/59224342</t>
  </si>
  <si>
    <t>"šachta Š7" 1,0</t>
  </si>
  <si>
    <t>95</t>
  </si>
  <si>
    <t>894999007-R.</t>
  </si>
  <si>
    <t>Šachta prefabrikovaná, atypická, obdélníková 1,6 x 2,7 m, v. 3,2 m na potrubí DN 1600 (dno,přechodová deska, stupadla, těsnění) vč. osazení</t>
  </si>
  <si>
    <t>-1685003062</t>
  </si>
  <si>
    <t>Poznámka k položce:_x000D_
- stavební výška 3,2 m (bez kónusu a poklopu). Šachta bude osazena stupadly.</t>
  </si>
  <si>
    <t>"šachta Š3 - viz. D.1.2.9." 1,0</t>
  </si>
  <si>
    <t>96</t>
  </si>
  <si>
    <t>894999008-R</t>
  </si>
  <si>
    <t>Šachta prefabrikovaná, atypická, obdélníková 1,6 x 2,2 m, v. 3,2 m na potrubí DN 1600 (dno,přechodová deska, stupadla, těsnění) vč. osazení</t>
  </si>
  <si>
    <t>-1080283411</t>
  </si>
  <si>
    <t>"šachta Š4 - viz. D.1.2.10." 1,0</t>
  </si>
  <si>
    <t>97</t>
  </si>
  <si>
    <t>894999008.1-R</t>
  </si>
  <si>
    <t>929214761</t>
  </si>
  <si>
    <t>Poznámka k položce:_x000D_
- stavební výška 3,2 m (bez kónusu a poklopu). _x000D_
Dno a kyneta budou v čedičovém provedení. Šachta bude osazena stupadly.</t>
  </si>
  <si>
    <t>98</t>
  </si>
  <si>
    <t>894999009-R</t>
  </si>
  <si>
    <t>Šachta prefabrikovaná, atypická, spadišťová (dno, skruž, přechodová deska, stupadla, těsnění) vč. osazení</t>
  </si>
  <si>
    <t>-1802457983</t>
  </si>
  <si>
    <t>Poznámka k položce:_x000D_
- tvar 5-úhelník (dl. stran 1,45-1,75 m), stavební výška 3,8 m (bez kónusu a poklopu)_x000D_
Dno, kyneta a stěny proti přítoku budou v čedičovém provedení. Šachta bude osazena stupadly.</t>
  </si>
  <si>
    <t>99</t>
  </si>
  <si>
    <t>895941111</t>
  </si>
  <si>
    <t>Zřízení vpusti kanalizační uliční z betonových dílců typ UV-50 normální</t>
  </si>
  <si>
    <t>1225617206</t>
  </si>
  <si>
    <t>https://podminky.urs.cz/item/CS_URS_2021_02/895941111</t>
  </si>
  <si>
    <t>100</t>
  </si>
  <si>
    <t>59299077-R</t>
  </si>
  <si>
    <t>Dno betonové pro uliční vpusť s výtokovým otvorem  DN 200 (450x380x50 mm)</t>
  </si>
  <si>
    <t>-439799669</t>
  </si>
  <si>
    <t>101</t>
  </si>
  <si>
    <t>59223858</t>
  </si>
  <si>
    <t>skruž pro uliční vpusť horní betonová 450x570x50mm</t>
  </si>
  <si>
    <t>-1128048603</t>
  </si>
  <si>
    <t>https://podminky.urs.cz/item/CS_URS_2021_02/59223858</t>
  </si>
  <si>
    <t>102</t>
  </si>
  <si>
    <t>59223864</t>
  </si>
  <si>
    <t>prstenec pro uliční vpusť vyrovnávací betonový 390x60x130mm</t>
  </si>
  <si>
    <t>310571012</t>
  </si>
  <si>
    <t>https://podminky.urs.cz/item/CS_URS_2021_02/59223864</t>
  </si>
  <si>
    <t>103</t>
  </si>
  <si>
    <t>59223871</t>
  </si>
  <si>
    <t>koš vysoký pro uliční vpusti žárově Pz plech pro rám 500/500mm</t>
  </si>
  <si>
    <t>265674780</t>
  </si>
  <si>
    <t>https://podminky.urs.cz/item/CS_URS_2021_02/59223871</t>
  </si>
  <si>
    <t>104</t>
  </si>
  <si>
    <t>899104112</t>
  </si>
  <si>
    <t>Osazení poklopů litinových nebo ocelových včetně rámů pro třídu zatížení D400, E600</t>
  </si>
  <si>
    <t>124782343</t>
  </si>
  <si>
    <t>Osazení poklopů litinových a ocelových včetně rámů pro třídu zatížení D400, E600</t>
  </si>
  <si>
    <t>https://podminky.urs.cz/item/CS_URS_2021_02/899104112</t>
  </si>
  <si>
    <t>"šachta Š3-Š5 - viz. D.1.2.9.-11." 3,0</t>
  </si>
  <si>
    <t>"šachty Š2,Š6-Š16 - viz. Výkaz šachet D.1.2.12." 12,0</t>
  </si>
  <si>
    <t>"šachta Š17 - viz. Výkaz šachet D.1.2.12." 1,0</t>
  </si>
  <si>
    <t>105</t>
  </si>
  <si>
    <t>59224660</t>
  </si>
  <si>
    <t>poklop šachtový betonová výplň+litina 785(610)x16mm D400 bez odvětrání</t>
  </si>
  <si>
    <t>673839204</t>
  </si>
  <si>
    <t>https://podminky.urs.cz/item/CS_URS_2021_02/59224660</t>
  </si>
  <si>
    <t>"šachta Š1" 1,0</t>
  </si>
  <si>
    <t>"šachta Š3-5" 3,0</t>
  </si>
  <si>
    <t>"šachty Š2,Š6-Š16" 12,0</t>
  </si>
  <si>
    <t>106</t>
  </si>
  <si>
    <t>KSI.KDA8MB</t>
  </si>
  <si>
    <t>Kanalizační poklop rám betonolitinový v.160mm,s vybráním pro lapač, D 400 kruhová mříž</t>
  </si>
  <si>
    <t>-959610994</t>
  </si>
  <si>
    <t>107</t>
  </si>
  <si>
    <t>899203112</t>
  </si>
  <si>
    <t>Osazení mříží litinových včetně rámů a košů na bahno pro třídu zatížení B125, C250</t>
  </si>
  <si>
    <t>870835975</t>
  </si>
  <si>
    <t>https://podminky.urs.cz/item/CS_URS_2021_02/899203112</t>
  </si>
  <si>
    <t>108</t>
  </si>
  <si>
    <t>55242320-R</t>
  </si>
  <si>
    <t>mříž vtoková litinová C250 - 500x500mm s rámem</t>
  </si>
  <si>
    <t>1523395428</t>
  </si>
  <si>
    <t>109</t>
  </si>
  <si>
    <t>899203211</t>
  </si>
  <si>
    <t>Demontáž mříží litinových včetně rámů hmotnosti přes 100 do 150 kg</t>
  </si>
  <si>
    <t>1121623597</t>
  </si>
  <si>
    <t>Demontáž mříží litinových včetně rámů, hmotnosti jednotlivě přes 100 do 150 Kg</t>
  </si>
  <si>
    <t>https://podminky.urs.cz/item/CS_URS_2021_02/899203211</t>
  </si>
  <si>
    <t>"bourání stávajících uličních vpustí" 18,0</t>
  </si>
  <si>
    <t>Ostatní konstrukce a práce, bourání</t>
  </si>
  <si>
    <t>110</t>
  </si>
  <si>
    <t>919551125</t>
  </si>
  <si>
    <t>Zřízení propustku z trub plastových PE rýhovaných se spojkami nebo s hrdlem DN 1600 mm</t>
  </si>
  <si>
    <t>-610129690</t>
  </si>
  <si>
    <t>Zřízení propustku z trub plastových polyetylenových rýhovaných se spojkami nebo s hrdlem DN 1 600 mm</t>
  </si>
  <si>
    <t>https://podminky.urs.cz/item/CS_URS_2021_02/919551125</t>
  </si>
  <si>
    <t>"stoka - viz. Podélný profil D.1.2.5. + vzor. příčné řezy D.1.2.6. (Tabulka kubatur) " 83,9</t>
  </si>
  <si>
    <t>111</t>
  </si>
  <si>
    <t>ELM.UH16006SN12HDFFT</t>
  </si>
  <si>
    <t>Trubka kanalizační PE-HD SN12  DN 1600  l=6m</t>
  </si>
  <si>
    <t>572782087</t>
  </si>
  <si>
    <t>14*1,015</t>
  </si>
  <si>
    <t>112</t>
  </si>
  <si>
    <t>919735111</t>
  </si>
  <si>
    <t>Řezání stávajícího živičného krytu hl do 50 mm</t>
  </si>
  <si>
    <t>1590140239</t>
  </si>
  <si>
    <t>Řezání stávajícího živičného krytu nebo podkladu hloubky do 50 mm</t>
  </si>
  <si>
    <t>https://podminky.urs.cz/item/CS_URS_2021_02/919735111</t>
  </si>
  <si>
    <t>113</t>
  </si>
  <si>
    <t>934999015-R</t>
  </si>
  <si>
    <t>Hrazení šachty Š3 - hliníkové hradidlo 1,56x2,15 m vč. ukotvení</t>
  </si>
  <si>
    <t>199432057</t>
  </si>
  <si>
    <t>Poznámka k položce:_x000D_
- slupice typ BVC dl. 2,1 m - 2 ks_x000D_
- hradidlo hliníkové 50/215 dl. 1560 mm - 10 ks_x000D_
- kotvení - závitová tyč D 10 mm, matka - 10 ks</t>
  </si>
  <si>
    <t>"viz. D.1.2.13." 1,0</t>
  </si>
  <si>
    <t>114</t>
  </si>
  <si>
    <t>934999016-R</t>
  </si>
  <si>
    <t>Hrazení šachty Š4 - hliníkové hradidlo 2,15x1,94 m vč. ukotvení</t>
  </si>
  <si>
    <t>1573236499</t>
  </si>
  <si>
    <t>Poznámka k položce:_x000D_
- slupice typ BVC dl. 2,1 m - 2 ks_x000D_
- hradidlo hliníkové 50/215 dl. 2150 mm - 9 ks_x000D_
- kotvení - závitová tyč D 10 mm, matka - 10 ks</t>
  </si>
  <si>
    <t>"viz. D.1.2.14." 1,0</t>
  </si>
  <si>
    <t>997</t>
  </si>
  <si>
    <t>Přesun sutě</t>
  </si>
  <si>
    <t>115</t>
  </si>
  <si>
    <t>997221551</t>
  </si>
  <si>
    <t>Vodorovná doprava suti ze sypkých materiálů do 1 km</t>
  </si>
  <si>
    <t>461572</t>
  </si>
  <si>
    <t>Vodorovná doprava suti bez naložení, ale se složením a s hrubým urovnáním ze sypkých materiálů, na vzdálenost do 1 km</t>
  </si>
  <si>
    <t>https://podminky.urs.cz/item/CS_URS_2021_02/997221551</t>
  </si>
  <si>
    <t>"z komunikace" 1058,398</t>
  </si>
  <si>
    <t>116</t>
  </si>
  <si>
    <t>997221559</t>
  </si>
  <si>
    <t>Příplatek ZKD 1 km u vodorovné dopravy suti ze sypkých materiálů</t>
  </si>
  <si>
    <t>2143307787</t>
  </si>
  <si>
    <t>Vodorovná doprava suti bez naložení, ale se složením a s hrubým urovnáním Příplatek k ceně za každý další i započatý 1 km přes 1 km</t>
  </si>
  <si>
    <t>https://podminky.urs.cz/item/CS_URS_2021_02/997221559</t>
  </si>
  <si>
    <t>31*1058,398</t>
  </si>
  <si>
    <t>117</t>
  </si>
  <si>
    <t>997221571</t>
  </si>
  <si>
    <t>Vodorovná doprava vybouraných hmot do 1 km</t>
  </si>
  <si>
    <t>-1359961630</t>
  </si>
  <si>
    <t>Vodorovná doprava vybouraných hmot bez naložení, ale se složením a s hrubým urovnáním na vzdálenost do 1 km</t>
  </si>
  <si>
    <t>https://podminky.urs.cz/item/CS_URS_2021_02/997221571</t>
  </si>
  <si>
    <t>"stávající uliční vpusti" 8,640</t>
  </si>
  <si>
    <t>"litinové mříže stávajících uličních vpustí" 2,7</t>
  </si>
  <si>
    <t>118</t>
  </si>
  <si>
    <t>997221579</t>
  </si>
  <si>
    <t>Příplatek ZKD 1 km u vodorovné dopravy vybouraných hmot</t>
  </si>
  <si>
    <t>-1195246614</t>
  </si>
  <si>
    <t>Vodorovná doprava vybouraných hmot bez naložení, ale se složením a s hrubým urovnáním na vzdálenost Příplatek k ceně za každý další i započatý 1 km přes 1 km</t>
  </si>
  <si>
    <t>https://podminky.urs.cz/item/CS_URS_2021_02/997221579</t>
  </si>
  <si>
    <t>"stávající uliční vpusti" 31*8,640</t>
  </si>
  <si>
    <t>"litinové mříže stávajících uličních vpustí" 4*2,7</t>
  </si>
  <si>
    <t>119</t>
  </si>
  <si>
    <t>997221615</t>
  </si>
  <si>
    <t>Poplatek za uložení na skládce (skládkovné) stavebního odpadu betonového kód odpadu 17 01 01</t>
  </si>
  <si>
    <t>596694229</t>
  </si>
  <si>
    <t>Poplatek za uložení stavebního odpadu na skládce (skládkovné) z prostého betonu zatříděného do Katalogu odpadů pod kódem 17 01 01</t>
  </si>
  <si>
    <t>https://podminky.urs.cz/item/CS_URS_2021_02/997221615</t>
  </si>
  <si>
    <t>120</t>
  </si>
  <si>
    <t>997221645</t>
  </si>
  <si>
    <t>Poplatek za uložení na skládce (skládkovné) odpadu asfaltového bez dehtu kód odpadu 17 03 02</t>
  </si>
  <si>
    <t>1602093815</t>
  </si>
  <si>
    <t>Poplatek za uložení stavebního odpadu na skládce (skládkovné) asfaltového bez obsahu dehtu zatříděného do Katalogu odpadů pod kódem 17 03 02</t>
  </si>
  <si>
    <t>https://podminky.urs.cz/item/CS_URS_2021_02/997221645</t>
  </si>
  <si>
    <t>"živice" 41,177+17,220</t>
  </si>
  <si>
    <t>121</t>
  </si>
  <si>
    <t>997221655</t>
  </si>
  <si>
    <t>Poplatek za uložení na skládce (skládkovné) zeminy a kamení kód odpadu 17 05 04</t>
  </si>
  <si>
    <t>-1344529293</t>
  </si>
  <si>
    <t>Poplatek za uložení stavebního odpadu na skládce (skládkovné) zeminy a kamení zatříděného do Katalogu odpadů pod kódem 17 05 04</t>
  </si>
  <si>
    <t>https://podminky.urs.cz/item/CS_URS_2021_02/997221655</t>
  </si>
  <si>
    <t>"podkladní kamenivo" 108,559+891,443</t>
  </si>
  <si>
    <t>998</t>
  </si>
  <si>
    <t>Přesun hmot</t>
  </si>
  <si>
    <t>122</t>
  </si>
  <si>
    <t>998225111</t>
  </si>
  <si>
    <t>Přesun hmot pro pozemní komunikace s krytem z kamene, monolitickým betonovým nebo živičným</t>
  </si>
  <si>
    <t>-512342854</t>
  </si>
  <si>
    <t>Přesun hmot pro komunikace s krytem z kameniva, monolitickým betonovým nebo živičným dopravní vzdálenost do 200 m jakékoliv délky objektu</t>
  </si>
  <si>
    <t>https://podminky.urs.cz/item/CS_URS_2021_02/998225111</t>
  </si>
  <si>
    <t>123</t>
  </si>
  <si>
    <t>998276101</t>
  </si>
  <si>
    <t>Přesun hmot pro trubní vedení z trub z plastických hmot otevřený výkop</t>
  </si>
  <si>
    <t>1059012712</t>
  </si>
  <si>
    <t>Přesun hmot pro trubní vedení hloubené z trub z plastických hmot nebo sklolaminátových pro vodovody nebo kanalizace v otevřeném výkopu dopravní vzdálenost do 15 m</t>
  </si>
  <si>
    <t>https://podminky.urs.cz/item/CS_URS_2021_02/998276101</t>
  </si>
  <si>
    <t>5011,995-(1614,631+3066,973)</t>
  </si>
  <si>
    <t>124</t>
  </si>
  <si>
    <t>998999001-R</t>
  </si>
  <si>
    <t>Přesun hmot pro štěrkopísek</t>
  </si>
  <si>
    <t>393036240</t>
  </si>
  <si>
    <t>2762,113+304,860</t>
  </si>
  <si>
    <t>Práce a dodávky M</t>
  </si>
  <si>
    <t>22-M</t>
  </si>
  <si>
    <t>Montáže technologických zařízení pro dopravní stavby</t>
  </si>
  <si>
    <t>125</t>
  </si>
  <si>
    <t>220731051</t>
  </si>
  <si>
    <t>Provedení kamerové zkoušky s montáží</t>
  </si>
  <si>
    <t>-1382087172</t>
  </si>
  <si>
    <t>Provedení kamerové zkoušky s montáží a kontrolou</t>
  </si>
  <si>
    <t>https://podminky.urs.cz/item/CS_URS_2021_02/220731051</t>
  </si>
  <si>
    <t>"kontrola potrubí - 8 úseků po 80 m" 8,0</t>
  </si>
  <si>
    <t>VON - Vedlejší a ostatní náklady</t>
  </si>
  <si>
    <t>VRN - Vedlejší rozpočtové náklady</t>
  </si>
  <si>
    <t xml:space="preserve">    VRN2 - Vedlejší náklady</t>
  </si>
  <si>
    <t xml:space="preserve">    VRN9 - Ostatní náklady</t>
  </si>
  <si>
    <t>VRN</t>
  </si>
  <si>
    <t>Vedlejší rozpočtové náklady</t>
  </si>
  <si>
    <t>VRN2</t>
  </si>
  <si>
    <t>Vedlejší náklady</t>
  </si>
  <si>
    <t>031002000</t>
  </si>
  <si>
    <t>Zařízení staveniště</t>
  </si>
  <si>
    <t>soubor</t>
  </si>
  <si>
    <t>1024</t>
  </si>
  <si>
    <t>-1886255009</t>
  </si>
  <si>
    <t>Poznámka k položce:_x000D_
Zřízení zařízení staveniště, jeho připojení na sítě, oplocení prostoru  a jejich následné odstranění. Zajištění přístupu k jednotlivým úsekům stavby za účelem provádění a uvedení do původního stavu po ukončení stavby vč. osetí ploch, náhrada za dočasné zábory ploch. Zřízení a odstranění dočasných sjezdů, nájezdů, lávek přes výkopy. Zajištění výkopů zábradlím. Zřízení čistících zón před výjezdem z obvodu staveniště. Zajištění bezpečnosti práce a ochrany životního prostředí.</t>
  </si>
  <si>
    <t>031004000</t>
  </si>
  <si>
    <t>Dopravní značení na staveništi</t>
  </si>
  <si>
    <t>-1203304241</t>
  </si>
  <si>
    <t>Poznámka k položce:_x000D_
Projednání a zajištění zvláštního užívání komunikací a veřejných ploch, zajištění dopravního značení
 k dopravním omezením, řízení provozu vč. případné světelné signalizace, jejich údržba, přemisťování a následné odstranění, a to v rozsahu nezbytném pro řádné a bezpečné provádění stavby (uzavírka silnice).</t>
  </si>
  <si>
    <t>031005000</t>
  </si>
  <si>
    <t xml:space="preserve">Práce v ochranném pásmu </t>
  </si>
  <si>
    <t>-998786140</t>
  </si>
  <si>
    <t>Práce v ochranném pásmu</t>
  </si>
  <si>
    <t>Poznámka k položce:_x000D_
Práce v ochranném pásmu nadzemního vedení NN a Cetin, CHKO Broumovsko.</t>
  </si>
  <si>
    <t>VRN9</t>
  </si>
  <si>
    <t>Ostatní náklady</t>
  </si>
  <si>
    <t>090001000</t>
  </si>
  <si>
    <t>Geodetické vytýčení před zahájením realizace 
stavebních prací</t>
  </si>
  <si>
    <t>-756545237</t>
  </si>
  <si>
    <t>Poznámka k položce:_x000D_
dl. stoky D - 641 m</t>
  </si>
  <si>
    <t>091003000</t>
  </si>
  <si>
    <t xml:space="preserve">Geodetické práce po výstavbě </t>
  </si>
  <si>
    <t>-1902243394</t>
  </si>
  <si>
    <t>Geodetické práce po výstavbě</t>
  </si>
  <si>
    <t xml:space="preserve">Poznámka k položce:_x000D_
Geodetické zaměření skutečného provedení díla 3x v grafické (tištěné) podobě a 1x v digitálním vyhotovení _x000D_
</t>
  </si>
  <si>
    <t>091003001</t>
  </si>
  <si>
    <t>Vytýčení podzemních inženýrských sítí</t>
  </si>
  <si>
    <t>355606220</t>
  </si>
  <si>
    <t xml:space="preserve">Poznámka k položce:_x000D_
Zajištění ochrany a vytýčení podzemních inženýrských sítí uvedených v projektové dokumentaci dle podmínek z dokladové části projektu (např. vodovod, kanalizace, plynovod, teplovod, kabel NN, kabel Cetin, veřejné osvětlení)._x000D_
</t>
  </si>
  <si>
    <t>091204000</t>
  </si>
  <si>
    <t>Dokumentace skutečného provedení stavby</t>
  </si>
  <si>
    <t>-1309848591</t>
  </si>
  <si>
    <t xml:space="preserve">Poznámka k položce:_x000D_
Vypracování projektové dokumentace skutečného provedení díla 3x v grafické (tištěné) podobě a 1x v digitálním vyhotovení
._x000D_
</t>
  </si>
  <si>
    <t>091404000</t>
  </si>
  <si>
    <t>Zkoušky, atesty a revize podle ČSN a případných jiných právních nebo technických předpisů</t>
  </si>
  <si>
    <t>1213016086</t>
  </si>
  <si>
    <t>Poznámka k položce:_x000D_
Zajištění všech ostatních nezbytných zkoušek, atestů a revizí podle ČSN a případných jiných právních nebo technických předpisů platných v době provádění a předání díla, kterými bude prokázáno dosažení předepsané kvality a předepsaných technických parametrů díla.</t>
  </si>
  <si>
    <t>091406000</t>
  </si>
  <si>
    <t>Publicita projektu - informační tabule</t>
  </si>
  <si>
    <t>ks</t>
  </si>
  <si>
    <t>1825140210</t>
  </si>
  <si>
    <t xml:space="preserve">Poznámka k položce:_x000D_
Zhotovení a instalace prezentační cedule 
nejpozději do jednoho měsíce od převzetí staveniště (dočasná) na místě realizace a následná instalace prezentační cedule po dokončení stavby (trvalá)._x000D_
</t>
  </si>
  <si>
    <t>091704000</t>
  </si>
  <si>
    <t>Vypracování Plánu opatření pro případ havárie</t>
  </si>
  <si>
    <t>1198415108</t>
  </si>
  <si>
    <t xml:space="preserve">Poznámka k položce:_x000D_
Zhotovitelem vypracovaný Plán opatření pro případ úniku závadných látek (např. ropné produkty, cementové výluhy, odpadní vody z těsnících clon,atd.)_x000D_
_x000D_
</t>
  </si>
  <si>
    <t>091804000</t>
  </si>
  <si>
    <t>Zpracování povodňového plánu stavby dle §71 zákona č. 254/2001 Sb. včetně zajištění schválení příslušnými orgány správy a Povodím Labe, státní podnik</t>
  </si>
  <si>
    <t>-1881377241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</si>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</sst>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49" fontId="42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1_02/151101202" TargetMode="External"/><Relationship Id="rId21" Type="http://schemas.openxmlformats.org/officeDocument/2006/relationships/hyperlink" Target="https://podminky.urs.cz/item/CS_URS_2021_02/151101101" TargetMode="External"/><Relationship Id="rId34" Type="http://schemas.openxmlformats.org/officeDocument/2006/relationships/hyperlink" Target="https://podminky.urs.cz/item/CS_URS_2021_02/162301972" TargetMode="External"/><Relationship Id="rId42" Type="http://schemas.openxmlformats.org/officeDocument/2006/relationships/hyperlink" Target="https://podminky.urs.cz/item/CS_URS_2021_02/181351005" TargetMode="External"/><Relationship Id="rId47" Type="http://schemas.openxmlformats.org/officeDocument/2006/relationships/hyperlink" Target="https://podminky.urs.cz/item/CS_URS_2021_02/564861111" TargetMode="External"/><Relationship Id="rId50" Type="http://schemas.openxmlformats.org/officeDocument/2006/relationships/hyperlink" Target="https://podminky.urs.cz/item/CS_URS_2021_02/577134211" TargetMode="External"/><Relationship Id="rId55" Type="http://schemas.openxmlformats.org/officeDocument/2006/relationships/hyperlink" Target="https://podminky.urs.cz/item/CS_URS_2021_02/28611137" TargetMode="External"/><Relationship Id="rId63" Type="http://schemas.openxmlformats.org/officeDocument/2006/relationships/hyperlink" Target="https://podminky.urs.cz/item/CS_URS_2021_02/28611364" TargetMode="External"/><Relationship Id="rId68" Type="http://schemas.openxmlformats.org/officeDocument/2006/relationships/hyperlink" Target="https://podminky.urs.cz/item/CS_URS_2021_02/59224160" TargetMode="External"/><Relationship Id="rId76" Type="http://schemas.openxmlformats.org/officeDocument/2006/relationships/hyperlink" Target="https://podminky.urs.cz/item/CS_URS_2021_02/59224188" TargetMode="External"/><Relationship Id="rId84" Type="http://schemas.openxmlformats.org/officeDocument/2006/relationships/hyperlink" Target="https://podminky.urs.cz/item/CS_URS_2021_02/899104112" TargetMode="External"/><Relationship Id="rId89" Type="http://schemas.openxmlformats.org/officeDocument/2006/relationships/hyperlink" Target="https://podminky.urs.cz/item/CS_URS_2021_02/919735111" TargetMode="External"/><Relationship Id="rId97" Type="http://schemas.openxmlformats.org/officeDocument/2006/relationships/hyperlink" Target="https://podminky.urs.cz/item/CS_URS_2021_02/998225111" TargetMode="External"/><Relationship Id="rId7" Type="http://schemas.openxmlformats.org/officeDocument/2006/relationships/hyperlink" Target="https://podminky.urs.cz/item/CS_URS_2021_02/113154122" TargetMode="External"/><Relationship Id="rId71" Type="http://schemas.openxmlformats.org/officeDocument/2006/relationships/hyperlink" Target="https://podminky.urs.cz/item/CS_URS_2021_02/59224312" TargetMode="External"/><Relationship Id="rId92" Type="http://schemas.openxmlformats.org/officeDocument/2006/relationships/hyperlink" Target="https://podminky.urs.cz/item/CS_URS_2021_02/997221571" TargetMode="External"/><Relationship Id="rId2" Type="http://schemas.openxmlformats.org/officeDocument/2006/relationships/hyperlink" Target="https://podminky.urs.cz/item/CS_URS_2021_02/112155221" TargetMode="External"/><Relationship Id="rId16" Type="http://schemas.openxmlformats.org/officeDocument/2006/relationships/hyperlink" Target="https://podminky.urs.cz/item/CS_URS_2021_02/132254201" TargetMode="External"/><Relationship Id="rId29" Type="http://schemas.openxmlformats.org/officeDocument/2006/relationships/hyperlink" Target="https://podminky.urs.cz/item/CS_URS_2021_02/151101301" TargetMode="External"/><Relationship Id="rId11" Type="http://schemas.openxmlformats.org/officeDocument/2006/relationships/hyperlink" Target="https://podminky.urs.cz/item/CS_URS_2021_02/121151105" TargetMode="External"/><Relationship Id="rId24" Type="http://schemas.openxmlformats.org/officeDocument/2006/relationships/hyperlink" Target="https://podminky.urs.cz/item/CS_URS_2021_02/151101112" TargetMode="External"/><Relationship Id="rId32" Type="http://schemas.openxmlformats.org/officeDocument/2006/relationships/hyperlink" Target="https://podminky.urs.cz/item/CS_URS_2021_02/151101312" TargetMode="External"/><Relationship Id="rId37" Type="http://schemas.openxmlformats.org/officeDocument/2006/relationships/hyperlink" Target="https://podminky.urs.cz/item/CS_URS_2021_02/167151112" TargetMode="External"/><Relationship Id="rId40" Type="http://schemas.openxmlformats.org/officeDocument/2006/relationships/hyperlink" Target="https://podminky.urs.cz/item/CS_URS_2021_02/175151101" TargetMode="External"/><Relationship Id="rId45" Type="http://schemas.openxmlformats.org/officeDocument/2006/relationships/hyperlink" Target="https://podminky.urs.cz/item/CS_URS_2021_02/451573111" TargetMode="External"/><Relationship Id="rId53" Type="http://schemas.openxmlformats.org/officeDocument/2006/relationships/hyperlink" Target="https://podminky.urs.cz/item/CS_URS_2021_02/28611135" TargetMode="External"/><Relationship Id="rId58" Type="http://schemas.openxmlformats.org/officeDocument/2006/relationships/hyperlink" Target="https://podminky.urs.cz/item/CS_URS_2021_02/871370420" TargetMode="External"/><Relationship Id="rId66" Type="http://schemas.openxmlformats.org/officeDocument/2006/relationships/hyperlink" Target="https://podminky.urs.cz/item/CS_URS_2021_02/894118001" TargetMode="External"/><Relationship Id="rId74" Type="http://schemas.openxmlformats.org/officeDocument/2006/relationships/hyperlink" Target="https://podminky.urs.cz/item/CS_URS_2021_02/59224176" TargetMode="External"/><Relationship Id="rId79" Type="http://schemas.openxmlformats.org/officeDocument/2006/relationships/hyperlink" Target="https://podminky.urs.cz/item/CS_URS_2021_02/59224342" TargetMode="External"/><Relationship Id="rId87" Type="http://schemas.openxmlformats.org/officeDocument/2006/relationships/hyperlink" Target="https://podminky.urs.cz/item/CS_URS_2021_02/899203211" TargetMode="External"/><Relationship Id="rId5" Type="http://schemas.openxmlformats.org/officeDocument/2006/relationships/hyperlink" Target="https://podminky.urs.cz/item/CS_URS_2021_02/113107182" TargetMode="External"/><Relationship Id="rId61" Type="http://schemas.openxmlformats.org/officeDocument/2006/relationships/hyperlink" Target="https://podminky.urs.cz/item/CS_URS_2021_02/871473121" TargetMode="External"/><Relationship Id="rId82" Type="http://schemas.openxmlformats.org/officeDocument/2006/relationships/hyperlink" Target="https://podminky.urs.cz/item/CS_URS_2021_02/59223864" TargetMode="External"/><Relationship Id="rId90" Type="http://schemas.openxmlformats.org/officeDocument/2006/relationships/hyperlink" Target="https://podminky.urs.cz/item/CS_URS_2021_02/997221551" TargetMode="External"/><Relationship Id="rId95" Type="http://schemas.openxmlformats.org/officeDocument/2006/relationships/hyperlink" Target="https://podminky.urs.cz/item/CS_URS_2021_02/997221645" TargetMode="External"/><Relationship Id="rId19" Type="http://schemas.openxmlformats.org/officeDocument/2006/relationships/hyperlink" Target="https://podminky.urs.cz/item/CS_URS_2021_02/132454202" TargetMode="External"/><Relationship Id="rId14" Type="http://schemas.openxmlformats.org/officeDocument/2006/relationships/hyperlink" Target="https://podminky.urs.cz/item/CS_URS_2021_02/131451206" TargetMode="External"/><Relationship Id="rId22" Type="http://schemas.openxmlformats.org/officeDocument/2006/relationships/hyperlink" Target="https://podminky.urs.cz/item/CS_URS_2021_02/151101102" TargetMode="External"/><Relationship Id="rId27" Type="http://schemas.openxmlformats.org/officeDocument/2006/relationships/hyperlink" Target="https://podminky.urs.cz/item/CS_URS_2021_02/151101211" TargetMode="External"/><Relationship Id="rId30" Type="http://schemas.openxmlformats.org/officeDocument/2006/relationships/hyperlink" Target="https://podminky.urs.cz/item/CS_URS_2021_02/151101302" TargetMode="External"/><Relationship Id="rId35" Type="http://schemas.openxmlformats.org/officeDocument/2006/relationships/hyperlink" Target="https://podminky.urs.cz/item/CS_URS_2021_02/162651112" TargetMode="External"/><Relationship Id="rId43" Type="http://schemas.openxmlformats.org/officeDocument/2006/relationships/hyperlink" Target="https://podminky.urs.cz/item/CS_URS_2021_02/181411121" TargetMode="External"/><Relationship Id="rId48" Type="http://schemas.openxmlformats.org/officeDocument/2006/relationships/hyperlink" Target="https://podminky.urs.cz/item/CS_URS_2021_02/565145111" TargetMode="External"/><Relationship Id="rId56" Type="http://schemas.openxmlformats.org/officeDocument/2006/relationships/hyperlink" Target="https://podminky.urs.cz/item/CS_URS_2021_02/28611138" TargetMode="External"/><Relationship Id="rId64" Type="http://schemas.openxmlformats.org/officeDocument/2006/relationships/hyperlink" Target="https://podminky.urs.cz/item/CS_URS_2021_02/28611366" TargetMode="External"/><Relationship Id="rId69" Type="http://schemas.openxmlformats.org/officeDocument/2006/relationships/hyperlink" Target="https://podminky.urs.cz/item/CS_URS_2021_02/59224161" TargetMode="External"/><Relationship Id="rId77" Type="http://schemas.openxmlformats.org/officeDocument/2006/relationships/hyperlink" Target="https://podminky.urs.cz/item/CS_URS_2021_02/59224348" TargetMode="External"/><Relationship Id="rId100" Type="http://schemas.openxmlformats.org/officeDocument/2006/relationships/drawing" Target="../drawings/drawing2.xml"/><Relationship Id="rId8" Type="http://schemas.openxmlformats.org/officeDocument/2006/relationships/hyperlink" Target="https://podminky.urs.cz/item/CS_URS_2021_02/119001401" TargetMode="External"/><Relationship Id="rId51" Type="http://schemas.openxmlformats.org/officeDocument/2006/relationships/hyperlink" Target="https://podminky.urs.cz/item/CS_URS_2021_02/599142111" TargetMode="External"/><Relationship Id="rId72" Type="http://schemas.openxmlformats.org/officeDocument/2006/relationships/hyperlink" Target="https://podminky.urs.cz/item/CS_URS_2021_02/59224315" TargetMode="External"/><Relationship Id="rId80" Type="http://schemas.openxmlformats.org/officeDocument/2006/relationships/hyperlink" Target="https://podminky.urs.cz/item/CS_URS_2021_02/895941111" TargetMode="External"/><Relationship Id="rId85" Type="http://schemas.openxmlformats.org/officeDocument/2006/relationships/hyperlink" Target="https://podminky.urs.cz/item/CS_URS_2021_02/59224660" TargetMode="External"/><Relationship Id="rId93" Type="http://schemas.openxmlformats.org/officeDocument/2006/relationships/hyperlink" Target="https://podminky.urs.cz/item/CS_URS_2021_02/997221579" TargetMode="External"/><Relationship Id="rId98" Type="http://schemas.openxmlformats.org/officeDocument/2006/relationships/hyperlink" Target="https://podminky.urs.cz/item/CS_URS_2021_02/998276101" TargetMode="External"/><Relationship Id="rId3" Type="http://schemas.openxmlformats.org/officeDocument/2006/relationships/hyperlink" Target="https://podminky.urs.cz/item/CS_URS_2021_02/112201102" TargetMode="External"/><Relationship Id="rId12" Type="http://schemas.openxmlformats.org/officeDocument/2006/relationships/hyperlink" Target="https://podminky.urs.cz/item/CS_URS_2021_02/131251102" TargetMode="External"/><Relationship Id="rId17" Type="http://schemas.openxmlformats.org/officeDocument/2006/relationships/hyperlink" Target="https://podminky.urs.cz/item/CS_URS_2021_02/132254202" TargetMode="External"/><Relationship Id="rId25" Type="http://schemas.openxmlformats.org/officeDocument/2006/relationships/hyperlink" Target="https://podminky.urs.cz/item/CS_URS_2021_02/151101201" TargetMode="External"/><Relationship Id="rId33" Type="http://schemas.openxmlformats.org/officeDocument/2006/relationships/hyperlink" Target="https://podminky.urs.cz/item/CS_URS_2021_02/162201422" TargetMode="External"/><Relationship Id="rId38" Type="http://schemas.openxmlformats.org/officeDocument/2006/relationships/hyperlink" Target="https://podminky.urs.cz/item/CS_URS_2021_02/171251201" TargetMode="External"/><Relationship Id="rId46" Type="http://schemas.openxmlformats.org/officeDocument/2006/relationships/hyperlink" Target="https://podminky.urs.cz/item/CS_URS_2021_02/463212111" TargetMode="External"/><Relationship Id="rId59" Type="http://schemas.openxmlformats.org/officeDocument/2006/relationships/hyperlink" Target="https://podminky.urs.cz/item/CS_URS_2021_02/871440420" TargetMode="External"/><Relationship Id="rId67" Type="http://schemas.openxmlformats.org/officeDocument/2006/relationships/hyperlink" Target="https://podminky.urs.cz/item/CS_URS_2021_02/894411151" TargetMode="External"/><Relationship Id="rId20" Type="http://schemas.openxmlformats.org/officeDocument/2006/relationships/hyperlink" Target="https://podminky.urs.cz/item/CS_URS_2021_02/139001101" TargetMode="External"/><Relationship Id="rId41" Type="http://schemas.openxmlformats.org/officeDocument/2006/relationships/hyperlink" Target="https://podminky.urs.cz/item/CS_URS_2021_02/58337302" TargetMode="External"/><Relationship Id="rId54" Type="http://schemas.openxmlformats.org/officeDocument/2006/relationships/hyperlink" Target="https://podminky.urs.cz/item/CS_URS_2021_02/28611136" TargetMode="External"/><Relationship Id="rId62" Type="http://schemas.openxmlformats.org/officeDocument/2006/relationships/hyperlink" Target="https://podminky.urs.cz/item/CS_URS_2021_02/877355211" TargetMode="External"/><Relationship Id="rId70" Type="http://schemas.openxmlformats.org/officeDocument/2006/relationships/hyperlink" Target="https://podminky.urs.cz/item/CS_URS_2021_02/59224162" TargetMode="External"/><Relationship Id="rId75" Type="http://schemas.openxmlformats.org/officeDocument/2006/relationships/hyperlink" Target="https://podminky.urs.cz/item/CS_URS_2021_02/59224187" TargetMode="External"/><Relationship Id="rId83" Type="http://schemas.openxmlformats.org/officeDocument/2006/relationships/hyperlink" Target="https://podminky.urs.cz/item/CS_URS_2021_02/59223871" TargetMode="External"/><Relationship Id="rId88" Type="http://schemas.openxmlformats.org/officeDocument/2006/relationships/hyperlink" Target="https://podminky.urs.cz/item/CS_URS_2021_02/919551125" TargetMode="External"/><Relationship Id="rId91" Type="http://schemas.openxmlformats.org/officeDocument/2006/relationships/hyperlink" Target="https://podminky.urs.cz/item/CS_URS_2021_02/997221559" TargetMode="External"/><Relationship Id="rId96" Type="http://schemas.openxmlformats.org/officeDocument/2006/relationships/hyperlink" Target="https://podminky.urs.cz/item/CS_URS_2021_02/997221655" TargetMode="External"/><Relationship Id="rId1" Type="http://schemas.openxmlformats.org/officeDocument/2006/relationships/hyperlink" Target="https://podminky.urs.cz/item/CS_URS_2021_02/112101102" TargetMode="External"/><Relationship Id="rId6" Type="http://schemas.openxmlformats.org/officeDocument/2006/relationships/hyperlink" Target="https://podminky.urs.cz/item/CS_URS_2021_02/113107224" TargetMode="External"/><Relationship Id="rId15" Type="http://schemas.openxmlformats.org/officeDocument/2006/relationships/hyperlink" Target="https://podminky.urs.cz/item/CS_URS_2021_02/132251251" TargetMode="External"/><Relationship Id="rId23" Type="http://schemas.openxmlformats.org/officeDocument/2006/relationships/hyperlink" Target="https://podminky.urs.cz/item/CS_URS_2021_02/151101111" TargetMode="External"/><Relationship Id="rId28" Type="http://schemas.openxmlformats.org/officeDocument/2006/relationships/hyperlink" Target="https://podminky.urs.cz/item/CS_URS_2021_02/151101212" TargetMode="External"/><Relationship Id="rId36" Type="http://schemas.openxmlformats.org/officeDocument/2006/relationships/hyperlink" Target="https://podminky.urs.cz/item/CS_URS_2021_02/162651132" TargetMode="External"/><Relationship Id="rId49" Type="http://schemas.openxmlformats.org/officeDocument/2006/relationships/hyperlink" Target="https://podminky.urs.cz/item/CS_URS_2021_02/573211109" TargetMode="External"/><Relationship Id="rId57" Type="http://schemas.openxmlformats.org/officeDocument/2006/relationships/hyperlink" Target="https://podminky.urs.cz/item/CS_URS_2021_02/28611139" TargetMode="External"/><Relationship Id="rId10" Type="http://schemas.openxmlformats.org/officeDocument/2006/relationships/hyperlink" Target="https://podminky.urs.cz/item/CS_URS_2021_02/119001421" TargetMode="External"/><Relationship Id="rId31" Type="http://schemas.openxmlformats.org/officeDocument/2006/relationships/hyperlink" Target="https://podminky.urs.cz/item/CS_URS_2021_02/151101311" TargetMode="External"/><Relationship Id="rId44" Type="http://schemas.openxmlformats.org/officeDocument/2006/relationships/hyperlink" Target="https://podminky.urs.cz/item/CS_URS_2021_02/00572470" TargetMode="External"/><Relationship Id="rId52" Type="http://schemas.openxmlformats.org/officeDocument/2006/relationships/hyperlink" Target="https://podminky.urs.cz/item/CS_URS_2021_02/871353121" TargetMode="External"/><Relationship Id="rId60" Type="http://schemas.openxmlformats.org/officeDocument/2006/relationships/hyperlink" Target="https://podminky.urs.cz/item/CS_URS_2021_02/871470420" TargetMode="External"/><Relationship Id="rId65" Type="http://schemas.openxmlformats.org/officeDocument/2006/relationships/hyperlink" Target="https://podminky.urs.cz/item/CS_URS_2021_02/890411851" TargetMode="External"/><Relationship Id="rId73" Type="http://schemas.openxmlformats.org/officeDocument/2006/relationships/hyperlink" Target="https://podminky.urs.cz/item/CS_URS_2021_02/59224185" TargetMode="External"/><Relationship Id="rId78" Type="http://schemas.openxmlformats.org/officeDocument/2006/relationships/hyperlink" Target="https://podminky.urs.cz/item/CS_URS_2021_02/59224341" TargetMode="External"/><Relationship Id="rId81" Type="http://schemas.openxmlformats.org/officeDocument/2006/relationships/hyperlink" Target="https://podminky.urs.cz/item/CS_URS_2021_02/59223858" TargetMode="External"/><Relationship Id="rId86" Type="http://schemas.openxmlformats.org/officeDocument/2006/relationships/hyperlink" Target="https://podminky.urs.cz/item/CS_URS_2021_02/899203112" TargetMode="External"/><Relationship Id="rId94" Type="http://schemas.openxmlformats.org/officeDocument/2006/relationships/hyperlink" Target="https://podminky.urs.cz/item/CS_URS_2021_02/997221615" TargetMode="External"/><Relationship Id="rId99" Type="http://schemas.openxmlformats.org/officeDocument/2006/relationships/hyperlink" Target="https://podminky.urs.cz/item/CS_URS_2021_02/220731051" TargetMode="External"/><Relationship Id="rId4" Type="http://schemas.openxmlformats.org/officeDocument/2006/relationships/hyperlink" Target="https://podminky.urs.cz/item/CS_URS_2021_02/113107164" TargetMode="External"/><Relationship Id="rId9" Type="http://schemas.openxmlformats.org/officeDocument/2006/relationships/hyperlink" Target="https://podminky.urs.cz/item/CS_URS_2021_02/119001405" TargetMode="External"/><Relationship Id="rId13" Type="http://schemas.openxmlformats.org/officeDocument/2006/relationships/hyperlink" Target="https://podminky.urs.cz/item/CS_URS_2021_02/131251206" TargetMode="External"/><Relationship Id="rId18" Type="http://schemas.openxmlformats.org/officeDocument/2006/relationships/hyperlink" Target="https://podminky.urs.cz/item/CS_URS_2021_02/132454201" TargetMode="External"/><Relationship Id="rId39" Type="http://schemas.openxmlformats.org/officeDocument/2006/relationships/hyperlink" Target="https://podminky.urs.cz/item/CS_URS_2021_02/17415110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8"/>
  <sheetViews>
    <sheetView showGridLines="0" tabSelected="1" workbookViewId="0"/>
  </sheetViews>
  <sheetFormatPr defaultRowHeight="14.4"/>
  <cols>
    <col min="1" max="1" width="8.85546875" style="1" customWidth="1"/>
    <col min="2" max="2" width="1.7109375" style="1" customWidth="1"/>
    <col min="3" max="3" width="4.42578125" style="1" customWidth="1"/>
    <col min="4" max="33" width="2.85546875" style="1" customWidth="1"/>
    <col min="34" max="34" width="3.5703125" style="1" customWidth="1"/>
    <col min="35" max="35" width="42.28515625" style="1" customWidth="1"/>
    <col min="36" max="37" width="2.5703125" style="1" customWidth="1"/>
    <col min="38" max="38" width="8.85546875" style="1" customWidth="1"/>
    <col min="39" max="39" width="3.5703125" style="1" customWidth="1"/>
    <col min="40" max="40" width="14.28515625" style="1" customWidth="1"/>
    <col min="41" max="41" width="8" style="1" customWidth="1"/>
    <col min="42" max="42" width="4.42578125" style="1" customWidth="1"/>
    <col min="43" max="43" width="16.7109375" style="1" customWidth="1"/>
    <col min="44" max="44" width="14.5703125" style="1" customWidth="1"/>
    <col min="45" max="47" width="27.7109375" style="1" hidden="1" customWidth="1"/>
    <col min="48" max="49" width="23.140625" style="1" hidden="1" customWidth="1"/>
    <col min="50" max="51" width="26.7109375" style="1" hidden="1" customWidth="1"/>
    <col min="52" max="52" width="23.140625" style="1" hidden="1" customWidth="1"/>
    <col min="53" max="53" width="20.5703125" style="1" hidden="1" customWidth="1"/>
    <col min="54" max="54" width="26.7109375" style="1" hidden="1" customWidth="1"/>
    <col min="55" max="55" width="23.140625" style="1" hidden="1" customWidth="1"/>
    <col min="56" max="56" width="20.5703125" style="1" hidden="1" customWidth="1"/>
    <col min="57" max="57" width="71.140625" style="1" customWidth="1"/>
    <col min="71" max="91" width="9.140625" style="1" hidden="1"/>
  </cols>
  <sheetData>
    <row r="1" spans="1:74" ht="10.199999999999999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" customHeight="1">
      <c r="AR2" s="352"/>
      <c r="AS2" s="352"/>
      <c r="AT2" s="352"/>
      <c r="AU2" s="352"/>
      <c r="AV2" s="352"/>
      <c r="AW2" s="352"/>
      <c r="AX2" s="352"/>
      <c r="AY2" s="352"/>
      <c r="AZ2" s="352"/>
      <c r="BA2" s="352"/>
      <c r="BB2" s="352"/>
      <c r="BC2" s="352"/>
      <c r="BD2" s="352"/>
      <c r="BE2" s="352"/>
      <c r="BS2" s="17" t="s">
        <v>6</v>
      </c>
      <c r="BT2" s="17" t="s">
        <v>7</v>
      </c>
    </row>
    <row r="3" spans="1:74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16" t="s">
        <v>14</v>
      </c>
      <c r="L5" s="317"/>
      <c r="M5" s="317"/>
      <c r="N5" s="317"/>
      <c r="O5" s="317"/>
      <c r="P5" s="317"/>
      <c r="Q5" s="317"/>
      <c r="R5" s="317"/>
      <c r="S5" s="317"/>
      <c r="T5" s="317"/>
      <c r="U5" s="317"/>
      <c r="V5" s="317"/>
      <c r="W5" s="317"/>
      <c r="X5" s="317"/>
      <c r="Y5" s="317"/>
      <c r="Z5" s="317"/>
      <c r="AA5" s="317"/>
      <c r="AB5" s="317"/>
      <c r="AC5" s="317"/>
      <c r="AD5" s="317"/>
      <c r="AE5" s="317"/>
      <c r="AF5" s="317"/>
      <c r="AG5" s="317"/>
      <c r="AH5" s="317"/>
      <c r="AI5" s="317"/>
      <c r="AJ5" s="317"/>
      <c r="AK5" s="317"/>
      <c r="AL5" s="317"/>
      <c r="AM5" s="317"/>
      <c r="AN5" s="317"/>
      <c r="AO5" s="317"/>
      <c r="AP5" s="22"/>
      <c r="AQ5" s="22"/>
      <c r="AR5" s="20"/>
      <c r="BE5" s="313" t="s">
        <v>15</v>
      </c>
      <c r="BS5" s="17" t="s">
        <v>6</v>
      </c>
    </row>
    <row r="6" spans="1:74" s="1" customFormat="1" ht="36.9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18" t="s">
        <v>17</v>
      </c>
      <c r="L6" s="317"/>
      <c r="M6" s="317"/>
      <c r="N6" s="317"/>
      <c r="O6" s="317"/>
      <c r="P6" s="317"/>
      <c r="Q6" s="317"/>
      <c r="R6" s="317"/>
      <c r="S6" s="317"/>
      <c r="T6" s="317"/>
      <c r="U6" s="317"/>
      <c r="V6" s="317"/>
      <c r="W6" s="317"/>
      <c r="X6" s="317"/>
      <c r="Y6" s="317"/>
      <c r="Z6" s="317"/>
      <c r="AA6" s="317"/>
      <c r="AB6" s="317"/>
      <c r="AC6" s="317"/>
      <c r="AD6" s="317"/>
      <c r="AE6" s="317"/>
      <c r="AF6" s="317"/>
      <c r="AG6" s="317"/>
      <c r="AH6" s="317"/>
      <c r="AI6" s="317"/>
      <c r="AJ6" s="317"/>
      <c r="AK6" s="317"/>
      <c r="AL6" s="317"/>
      <c r="AM6" s="317"/>
      <c r="AN6" s="317"/>
      <c r="AO6" s="317"/>
      <c r="AP6" s="22"/>
      <c r="AQ6" s="22"/>
      <c r="AR6" s="20"/>
      <c r="BE6" s="314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314"/>
      <c r="BS7" s="17" t="s">
        <v>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314"/>
      <c r="BS8" s="17" t="s">
        <v>6</v>
      </c>
    </row>
    <row r="9" spans="1:74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4"/>
      <c r="BS9" s="17" t="s">
        <v>6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4"/>
      <c r="BS10" s="17" t="s">
        <v>6</v>
      </c>
    </row>
    <row r="11" spans="1:74" s="1" customFormat="1" ht="18.45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4"/>
      <c r="BS11" s="17" t="s">
        <v>6</v>
      </c>
    </row>
    <row r="12" spans="1:74" s="1" customFormat="1" ht="6.9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4"/>
      <c r="BS12" s="17" t="s">
        <v>6</v>
      </c>
    </row>
    <row r="13" spans="1:74" s="1" customFormat="1" ht="12" customHeight="1">
      <c r="B13" s="21"/>
      <c r="C13" s="22"/>
      <c r="D13" s="29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30</v>
      </c>
      <c r="AO13" s="22"/>
      <c r="AP13" s="22"/>
      <c r="AQ13" s="22"/>
      <c r="AR13" s="20"/>
      <c r="BE13" s="314"/>
      <c r="BS13" s="17" t="s">
        <v>6</v>
      </c>
    </row>
    <row r="14" spans="1:74" ht="13.2">
      <c r="B14" s="21"/>
      <c r="C14" s="22"/>
      <c r="D14" s="22"/>
      <c r="E14" s="319" t="s">
        <v>30</v>
      </c>
      <c r="F14" s="320"/>
      <c r="G14" s="320"/>
      <c r="H14" s="320"/>
      <c r="I14" s="320"/>
      <c r="J14" s="320"/>
      <c r="K14" s="320"/>
      <c r="L14" s="320"/>
      <c r="M14" s="320"/>
      <c r="N14" s="320"/>
      <c r="O14" s="320"/>
      <c r="P14" s="320"/>
      <c r="Q14" s="320"/>
      <c r="R14" s="320"/>
      <c r="S14" s="320"/>
      <c r="T14" s="320"/>
      <c r="U14" s="320"/>
      <c r="V14" s="320"/>
      <c r="W14" s="320"/>
      <c r="X14" s="320"/>
      <c r="Y14" s="320"/>
      <c r="Z14" s="320"/>
      <c r="AA14" s="320"/>
      <c r="AB14" s="320"/>
      <c r="AC14" s="320"/>
      <c r="AD14" s="320"/>
      <c r="AE14" s="320"/>
      <c r="AF14" s="320"/>
      <c r="AG14" s="320"/>
      <c r="AH14" s="320"/>
      <c r="AI14" s="320"/>
      <c r="AJ14" s="320"/>
      <c r="AK14" s="29" t="s">
        <v>28</v>
      </c>
      <c r="AL14" s="22"/>
      <c r="AM14" s="22"/>
      <c r="AN14" s="31" t="s">
        <v>30</v>
      </c>
      <c r="AO14" s="22"/>
      <c r="AP14" s="22"/>
      <c r="AQ14" s="22"/>
      <c r="AR14" s="20"/>
      <c r="BE14" s="314"/>
      <c r="BS14" s="17" t="s">
        <v>6</v>
      </c>
    </row>
    <row r="15" spans="1:74" s="1" customFormat="1" ht="6.9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4"/>
      <c r="BS15" s="17" t="s">
        <v>4</v>
      </c>
    </row>
    <row r="16" spans="1:74" s="1" customFormat="1" ht="12" customHeight="1">
      <c r="B16" s="21"/>
      <c r="C16" s="22"/>
      <c r="D16" s="29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4"/>
      <c r="BS16" s="17" t="s">
        <v>4</v>
      </c>
    </row>
    <row r="17" spans="1:71" s="1" customFormat="1" ht="18.45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4"/>
      <c r="BS17" s="17" t="s">
        <v>33</v>
      </c>
    </row>
    <row r="18" spans="1:71" s="1" customFormat="1" ht="6.9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4"/>
      <c r="BS18" s="17" t="s">
        <v>6</v>
      </c>
    </row>
    <row r="19" spans="1:71" s="1" customFormat="1" ht="12" customHeight="1">
      <c r="B19" s="21"/>
      <c r="C19" s="22"/>
      <c r="D19" s="29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4"/>
      <c r="BS19" s="17" t="s">
        <v>6</v>
      </c>
    </row>
    <row r="20" spans="1:71" s="1" customFormat="1" ht="18.45" customHeight="1">
      <c r="B20" s="21"/>
      <c r="C20" s="22"/>
      <c r="D20" s="22"/>
      <c r="E20" s="27" t="s">
        <v>22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4"/>
      <c r="BS20" s="17" t="s">
        <v>33</v>
      </c>
    </row>
    <row r="21" spans="1:71" s="1" customFormat="1" ht="6.9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4"/>
    </row>
    <row r="22" spans="1:71" s="1" customFormat="1" ht="12" customHeight="1">
      <c r="B22" s="21"/>
      <c r="C22" s="22"/>
      <c r="D22" s="29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4"/>
    </row>
    <row r="23" spans="1:71" s="1" customFormat="1" ht="48" customHeight="1">
      <c r="B23" s="21"/>
      <c r="C23" s="22"/>
      <c r="D23" s="22"/>
      <c r="E23" s="321" t="s">
        <v>36</v>
      </c>
      <c r="F23" s="321"/>
      <c r="G23" s="321"/>
      <c r="H23" s="321"/>
      <c r="I23" s="321"/>
      <c r="J23" s="321"/>
      <c r="K23" s="321"/>
      <c r="L23" s="321"/>
      <c r="M23" s="321"/>
      <c r="N23" s="321"/>
      <c r="O23" s="321"/>
      <c r="P23" s="321"/>
      <c r="Q23" s="321"/>
      <c r="R23" s="321"/>
      <c r="S23" s="321"/>
      <c r="T23" s="321"/>
      <c r="U23" s="321"/>
      <c r="V23" s="321"/>
      <c r="W23" s="321"/>
      <c r="X23" s="321"/>
      <c r="Y23" s="321"/>
      <c r="Z23" s="321"/>
      <c r="AA23" s="321"/>
      <c r="AB23" s="321"/>
      <c r="AC23" s="321"/>
      <c r="AD23" s="321"/>
      <c r="AE23" s="321"/>
      <c r="AF23" s="321"/>
      <c r="AG23" s="321"/>
      <c r="AH23" s="321"/>
      <c r="AI23" s="321"/>
      <c r="AJ23" s="321"/>
      <c r="AK23" s="321"/>
      <c r="AL23" s="321"/>
      <c r="AM23" s="321"/>
      <c r="AN23" s="321"/>
      <c r="AO23" s="22"/>
      <c r="AP23" s="22"/>
      <c r="AQ23" s="22"/>
      <c r="AR23" s="20"/>
      <c r="BE23" s="314"/>
    </row>
    <row r="24" spans="1:71" s="1" customFormat="1" ht="6.9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4"/>
    </row>
    <row r="25" spans="1:71" s="1" customFormat="1" ht="6.9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14"/>
    </row>
    <row r="26" spans="1:71" s="2" customFormat="1" ht="25.95" customHeight="1">
      <c r="A26" s="34"/>
      <c r="B26" s="35"/>
      <c r="C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22">
        <f>ROUND(AG54,2)</f>
        <v>0</v>
      </c>
      <c r="AL26" s="323"/>
      <c r="AM26" s="323"/>
      <c r="AN26" s="323"/>
      <c r="AO26" s="323"/>
      <c r="AP26" s="36"/>
      <c r="AQ26" s="36"/>
      <c r="AR26" s="39"/>
      <c r="BE26" s="314"/>
    </row>
    <row r="27" spans="1:71" s="2" customFormat="1" ht="6.9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14"/>
    </row>
    <row r="28" spans="1:71" s="2" customFormat="1" ht="13.2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24" t="s">
        <v>38</v>
      </c>
      <c r="M28" s="324"/>
      <c r="N28" s="324"/>
      <c r="O28" s="324"/>
      <c r="P28" s="324"/>
      <c r="Q28" s="36"/>
      <c r="R28" s="36"/>
      <c r="S28" s="36"/>
      <c r="T28" s="36"/>
      <c r="U28" s="36"/>
      <c r="V28" s="36"/>
      <c r="W28" s="324" t="s">
        <v>39</v>
      </c>
      <c r="X28" s="324"/>
      <c r="Y28" s="324"/>
      <c r="Z28" s="324"/>
      <c r="AA28" s="324"/>
      <c r="AB28" s="324"/>
      <c r="AC28" s="324"/>
      <c r="AD28" s="324"/>
      <c r="AE28" s="324"/>
      <c r="AF28" s="36"/>
      <c r="AG28" s="36"/>
      <c r="AH28" s="36"/>
      <c r="AI28" s="36"/>
      <c r="AJ28" s="36"/>
      <c r="AK28" s="324" t="s">
        <v>40</v>
      </c>
      <c r="AL28" s="324"/>
      <c r="AM28" s="324"/>
      <c r="AN28" s="324"/>
      <c r="AO28" s="324"/>
      <c r="AP28" s="36"/>
      <c r="AQ28" s="36"/>
      <c r="AR28" s="39"/>
      <c r="BE28" s="314"/>
    </row>
    <row r="29" spans="1:71" s="3" customFormat="1" ht="14.4" customHeight="1">
      <c r="B29" s="40"/>
      <c r="C29" s="41"/>
      <c r="D29" s="29" t="s">
        <v>41</v>
      </c>
      <c r="E29" s="41"/>
      <c r="F29" s="29" t="s">
        <v>42</v>
      </c>
      <c r="G29" s="41"/>
      <c r="H29" s="41"/>
      <c r="I29" s="41"/>
      <c r="J29" s="41"/>
      <c r="K29" s="41"/>
      <c r="L29" s="327">
        <v>0.21</v>
      </c>
      <c r="M29" s="326"/>
      <c r="N29" s="326"/>
      <c r="O29" s="326"/>
      <c r="P29" s="326"/>
      <c r="Q29" s="41"/>
      <c r="R29" s="41"/>
      <c r="S29" s="41"/>
      <c r="T29" s="41"/>
      <c r="U29" s="41"/>
      <c r="V29" s="41"/>
      <c r="W29" s="325">
        <f>ROUND(AZ54, 2)</f>
        <v>0</v>
      </c>
      <c r="X29" s="326"/>
      <c r="Y29" s="326"/>
      <c r="Z29" s="326"/>
      <c r="AA29" s="326"/>
      <c r="AB29" s="326"/>
      <c r="AC29" s="326"/>
      <c r="AD29" s="326"/>
      <c r="AE29" s="326"/>
      <c r="AF29" s="41"/>
      <c r="AG29" s="41"/>
      <c r="AH29" s="41"/>
      <c r="AI29" s="41"/>
      <c r="AJ29" s="41"/>
      <c r="AK29" s="325">
        <f>ROUND(AV54, 2)</f>
        <v>0</v>
      </c>
      <c r="AL29" s="326"/>
      <c r="AM29" s="326"/>
      <c r="AN29" s="326"/>
      <c r="AO29" s="326"/>
      <c r="AP29" s="41"/>
      <c r="AQ29" s="41"/>
      <c r="AR29" s="42"/>
      <c r="BE29" s="315"/>
    </row>
    <row r="30" spans="1:71" s="3" customFormat="1" ht="14.4" customHeight="1">
      <c r="B30" s="40"/>
      <c r="C30" s="41"/>
      <c r="D30" s="41"/>
      <c r="E30" s="41"/>
      <c r="F30" s="29" t="s">
        <v>43</v>
      </c>
      <c r="G30" s="41"/>
      <c r="H30" s="41"/>
      <c r="I30" s="41"/>
      <c r="J30" s="41"/>
      <c r="K30" s="41"/>
      <c r="L30" s="327">
        <v>0.15</v>
      </c>
      <c r="M30" s="326"/>
      <c r="N30" s="326"/>
      <c r="O30" s="326"/>
      <c r="P30" s="326"/>
      <c r="Q30" s="41"/>
      <c r="R30" s="41"/>
      <c r="S30" s="41"/>
      <c r="T30" s="41"/>
      <c r="U30" s="41"/>
      <c r="V30" s="41"/>
      <c r="W30" s="325">
        <f>ROUND(BA54, 2)</f>
        <v>0</v>
      </c>
      <c r="X30" s="326"/>
      <c r="Y30" s="326"/>
      <c r="Z30" s="326"/>
      <c r="AA30" s="326"/>
      <c r="AB30" s="326"/>
      <c r="AC30" s="326"/>
      <c r="AD30" s="326"/>
      <c r="AE30" s="326"/>
      <c r="AF30" s="41"/>
      <c r="AG30" s="41"/>
      <c r="AH30" s="41"/>
      <c r="AI30" s="41"/>
      <c r="AJ30" s="41"/>
      <c r="AK30" s="325">
        <f>ROUND(AW54, 2)</f>
        <v>0</v>
      </c>
      <c r="AL30" s="326"/>
      <c r="AM30" s="326"/>
      <c r="AN30" s="326"/>
      <c r="AO30" s="326"/>
      <c r="AP30" s="41"/>
      <c r="AQ30" s="41"/>
      <c r="AR30" s="42"/>
      <c r="BE30" s="315"/>
    </row>
    <row r="31" spans="1:71" s="3" customFormat="1" ht="14.4" hidden="1" customHeight="1">
      <c r="B31" s="40"/>
      <c r="C31" s="41"/>
      <c r="D31" s="41"/>
      <c r="E31" s="41"/>
      <c r="F31" s="29" t="s">
        <v>44</v>
      </c>
      <c r="G31" s="41"/>
      <c r="H31" s="41"/>
      <c r="I31" s="41"/>
      <c r="J31" s="41"/>
      <c r="K31" s="41"/>
      <c r="L31" s="327">
        <v>0.21</v>
      </c>
      <c r="M31" s="326"/>
      <c r="N31" s="326"/>
      <c r="O31" s="326"/>
      <c r="P31" s="326"/>
      <c r="Q31" s="41"/>
      <c r="R31" s="41"/>
      <c r="S31" s="41"/>
      <c r="T31" s="41"/>
      <c r="U31" s="41"/>
      <c r="V31" s="41"/>
      <c r="W31" s="325">
        <f>ROUND(BB54, 2)</f>
        <v>0</v>
      </c>
      <c r="X31" s="326"/>
      <c r="Y31" s="326"/>
      <c r="Z31" s="326"/>
      <c r="AA31" s="326"/>
      <c r="AB31" s="326"/>
      <c r="AC31" s="326"/>
      <c r="AD31" s="326"/>
      <c r="AE31" s="326"/>
      <c r="AF31" s="41"/>
      <c r="AG31" s="41"/>
      <c r="AH31" s="41"/>
      <c r="AI31" s="41"/>
      <c r="AJ31" s="41"/>
      <c r="AK31" s="325">
        <v>0</v>
      </c>
      <c r="AL31" s="326"/>
      <c r="AM31" s="326"/>
      <c r="AN31" s="326"/>
      <c r="AO31" s="326"/>
      <c r="AP31" s="41"/>
      <c r="AQ31" s="41"/>
      <c r="AR31" s="42"/>
      <c r="BE31" s="315"/>
    </row>
    <row r="32" spans="1:71" s="3" customFormat="1" ht="14.4" hidden="1" customHeight="1">
      <c r="B32" s="40"/>
      <c r="C32" s="41"/>
      <c r="D32" s="41"/>
      <c r="E32" s="41"/>
      <c r="F32" s="29" t="s">
        <v>45</v>
      </c>
      <c r="G32" s="41"/>
      <c r="H32" s="41"/>
      <c r="I32" s="41"/>
      <c r="J32" s="41"/>
      <c r="K32" s="41"/>
      <c r="L32" s="327">
        <v>0.15</v>
      </c>
      <c r="M32" s="326"/>
      <c r="N32" s="326"/>
      <c r="O32" s="326"/>
      <c r="P32" s="326"/>
      <c r="Q32" s="41"/>
      <c r="R32" s="41"/>
      <c r="S32" s="41"/>
      <c r="T32" s="41"/>
      <c r="U32" s="41"/>
      <c r="V32" s="41"/>
      <c r="W32" s="325">
        <f>ROUND(BC54, 2)</f>
        <v>0</v>
      </c>
      <c r="X32" s="326"/>
      <c r="Y32" s="326"/>
      <c r="Z32" s="326"/>
      <c r="AA32" s="326"/>
      <c r="AB32" s="326"/>
      <c r="AC32" s="326"/>
      <c r="AD32" s="326"/>
      <c r="AE32" s="326"/>
      <c r="AF32" s="41"/>
      <c r="AG32" s="41"/>
      <c r="AH32" s="41"/>
      <c r="AI32" s="41"/>
      <c r="AJ32" s="41"/>
      <c r="AK32" s="325">
        <v>0</v>
      </c>
      <c r="AL32" s="326"/>
      <c r="AM32" s="326"/>
      <c r="AN32" s="326"/>
      <c r="AO32" s="326"/>
      <c r="AP32" s="41"/>
      <c r="AQ32" s="41"/>
      <c r="AR32" s="42"/>
      <c r="BE32" s="315"/>
    </row>
    <row r="33" spans="1:57" s="3" customFormat="1" ht="14.4" hidden="1" customHeight="1">
      <c r="B33" s="40"/>
      <c r="C33" s="41"/>
      <c r="D33" s="41"/>
      <c r="E33" s="41"/>
      <c r="F33" s="29" t="s">
        <v>46</v>
      </c>
      <c r="G33" s="41"/>
      <c r="H33" s="41"/>
      <c r="I33" s="41"/>
      <c r="J33" s="41"/>
      <c r="K33" s="41"/>
      <c r="L33" s="327">
        <v>0</v>
      </c>
      <c r="M33" s="326"/>
      <c r="N33" s="326"/>
      <c r="O33" s="326"/>
      <c r="P33" s="326"/>
      <c r="Q33" s="41"/>
      <c r="R33" s="41"/>
      <c r="S33" s="41"/>
      <c r="T33" s="41"/>
      <c r="U33" s="41"/>
      <c r="V33" s="41"/>
      <c r="W33" s="325">
        <f>ROUND(BD54, 2)</f>
        <v>0</v>
      </c>
      <c r="X33" s="326"/>
      <c r="Y33" s="326"/>
      <c r="Z33" s="326"/>
      <c r="AA33" s="326"/>
      <c r="AB33" s="326"/>
      <c r="AC33" s="326"/>
      <c r="AD33" s="326"/>
      <c r="AE33" s="326"/>
      <c r="AF33" s="41"/>
      <c r="AG33" s="41"/>
      <c r="AH33" s="41"/>
      <c r="AI33" s="41"/>
      <c r="AJ33" s="41"/>
      <c r="AK33" s="325">
        <v>0</v>
      </c>
      <c r="AL33" s="326"/>
      <c r="AM33" s="326"/>
      <c r="AN33" s="326"/>
      <c r="AO33" s="326"/>
      <c r="AP33" s="41"/>
      <c r="AQ33" s="41"/>
      <c r="AR33" s="42"/>
    </row>
    <row r="34" spans="1:57" s="2" customFormat="1" ht="6.9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5" customHeight="1">
      <c r="A35" s="34"/>
      <c r="B35" s="35"/>
      <c r="C35" s="43"/>
      <c r="D35" s="44" t="s">
        <v>47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48</v>
      </c>
      <c r="U35" s="45"/>
      <c r="V35" s="45"/>
      <c r="W35" s="45"/>
      <c r="X35" s="328" t="s">
        <v>49</v>
      </c>
      <c r="Y35" s="329"/>
      <c r="Z35" s="329"/>
      <c r="AA35" s="329"/>
      <c r="AB35" s="329"/>
      <c r="AC35" s="45"/>
      <c r="AD35" s="45"/>
      <c r="AE35" s="45"/>
      <c r="AF35" s="45"/>
      <c r="AG35" s="45"/>
      <c r="AH35" s="45"/>
      <c r="AI35" s="45"/>
      <c r="AJ35" s="45"/>
      <c r="AK35" s="330">
        <f>SUM(AK26:AK33)</f>
        <v>0</v>
      </c>
      <c r="AL35" s="329"/>
      <c r="AM35" s="329"/>
      <c r="AN35" s="329"/>
      <c r="AO35" s="331"/>
      <c r="AP35" s="43"/>
      <c r="AQ35" s="43"/>
      <c r="AR35" s="39"/>
      <c r="BE35" s="34"/>
    </row>
    <row r="36" spans="1:57" s="2" customFormat="1" ht="6.9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" customHeight="1">
      <c r="A42" s="34"/>
      <c r="B42" s="35"/>
      <c r="C42" s="23" t="s">
        <v>50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HRD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332" t="str">
        <f>K6</f>
        <v>Dešťová kanalizace tř. Masarykova v Broumově</v>
      </c>
      <c r="M45" s="333"/>
      <c r="N45" s="333"/>
      <c r="O45" s="333"/>
      <c r="P45" s="333"/>
      <c r="Q45" s="333"/>
      <c r="R45" s="333"/>
      <c r="S45" s="333"/>
      <c r="T45" s="333"/>
      <c r="U45" s="333"/>
      <c r="V45" s="333"/>
      <c r="W45" s="333"/>
      <c r="X45" s="333"/>
      <c r="Y45" s="333"/>
      <c r="Z45" s="333"/>
      <c r="AA45" s="333"/>
      <c r="AB45" s="333"/>
      <c r="AC45" s="333"/>
      <c r="AD45" s="333"/>
      <c r="AE45" s="333"/>
      <c r="AF45" s="333"/>
      <c r="AG45" s="333"/>
      <c r="AH45" s="333"/>
      <c r="AI45" s="333"/>
      <c r="AJ45" s="333"/>
      <c r="AK45" s="333"/>
      <c r="AL45" s="333"/>
      <c r="AM45" s="333"/>
      <c r="AN45" s="333"/>
      <c r="AO45" s="333"/>
      <c r="AP45" s="56"/>
      <c r="AQ45" s="56"/>
      <c r="AR45" s="57"/>
    </row>
    <row r="46" spans="1:57" s="2" customFormat="1" ht="6.9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 xml:space="preserve"> 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334" t="str">
        <f>IF(AN8= "","",AN8)</f>
        <v>9. 8. 2021</v>
      </c>
      <c r="AN47" s="334"/>
      <c r="AO47" s="36"/>
      <c r="AP47" s="36"/>
      <c r="AQ47" s="36"/>
      <c r="AR47" s="39"/>
      <c r="BE47" s="34"/>
    </row>
    <row r="48" spans="1:57" s="2" customFormat="1" ht="6.9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15.6" customHeight="1">
      <c r="A49" s="34"/>
      <c r="B49" s="35"/>
      <c r="C49" s="29" t="s">
        <v>25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>Město Broumov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31</v>
      </c>
      <c r="AJ49" s="36"/>
      <c r="AK49" s="36"/>
      <c r="AL49" s="36"/>
      <c r="AM49" s="335" t="str">
        <f>IF(E17="","",E17)</f>
        <v>Agroprojekce Litomyšl, s.r.o.</v>
      </c>
      <c r="AN49" s="336"/>
      <c r="AO49" s="336"/>
      <c r="AP49" s="336"/>
      <c r="AQ49" s="36"/>
      <c r="AR49" s="39"/>
      <c r="AS49" s="337" t="s">
        <v>51</v>
      </c>
      <c r="AT49" s="338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6" customHeight="1">
      <c r="A50" s="34"/>
      <c r="B50" s="35"/>
      <c r="C50" s="29" t="s">
        <v>29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34</v>
      </c>
      <c r="AJ50" s="36"/>
      <c r="AK50" s="36"/>
      <c r="AL50" s="36"/>
      <c r="AM50" s="335" t="str">
        <f>IF(E20="","",E20)</f>
        <v xml:space="preserve"> </v>
      </c>
      <c r="AN50" s="336"/>
      <c r="AO50" s="336"/>
      <c r="AP50" s="336"/>
      <c r="AQ50" s="36"/>
      <c r="AR50" s="39"/>
      <c r="AS50" s="339"/>
      <c r="AT50" s="340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8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341"/>
      <c r="AT51" s="342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343" t="s">
        <v>52</v>
      </c>
      <c r="D52" s="344"/>
      <c r="E52" s="344"/>
      <c r="F52" s="344"/>
      <c r="G52" s="344"/>
      <c r="H52" s="66"/>
      <c r="I52" s="345" t="s">
        <v>53</v>
      </c>
      <c r="J52" s="344"/>
      <c r="K52" s="344"/>
      <c r="L52" s="344"/>
      <c r="M52" s="344"/>
      <c r="N52" s="344"/>
      <c r="O52" s="344"/>
      <c r="P52" s="344"/>
      <c r="Q52" s="344"/>
      <c r="R52" s="344"/>
      <c r="S52" s="344"/>
      <c r="T52" s="344"/>
      <c r="U52" s="344"/>
      <c r="V52" s="344"/>
      <c r="W52" s="344"/>
      <c r="X52" s="344"/>
      <c r="Y52" s="344"/>
      <c r="Z52" s="344"/>
      <c r="AA52" s="344"/>
      <c r="AB52" s="344"/>
      <c r="AC52" s="344"/>
      <c r="AD52" s="344"/>
      <c r="AE52" s="344"/>
      <c r="AF52" s="344"/>
      <c r="AG52" s="346" t="s">
        <v>54</v>
      </c>
      <c r="AH52" s="344"/>
      <c r="AI52" s="344"/>
      <c r="AJ52" s="344"/>
      <c r="AK52" s="344"/>
      <c r="AL52" s="344"/>
      <c r="AM52" s="344"/>
      <c r="AN52" s="345" t="s">
        <v>55</v>
      </c>
      <c r="AO52" s="344"/>
      <c r="AP52" s="344"/>
      <c r="AQ52" s="67" t="s">
        <v>56</v>
      </c>
      <c r="AR52" s="39"/>
      <c r="AS52" s="68" t="s">
        <v>57</v>
      </c>
      <c r="AT52" s="69" t="s">
        <v>58</v>
      </c>
      <c r="AU52" s="69" t="s">
        <v>59</v>
      </c>
      <c r="AV52" s="69" t="s">
        <v>60</v>
      </c>
      <c r="AW52" s="69" t="s">
        <v>61</v>
      </c>
      <c r="AX52" s="69" t="s">
        <v>62</v>
      </c>
      <c r="AY52" s="69" t="s">
        <v>63</v>
      </c>
      <c r="AZ52" s="69" t="s">
        <v>64</v>
      </c>
      <c r="BA52" s="69" t="s">
        <v>65</v>
      </c>
      <c r="BB52" s="69" t="s">
        <v>66</v>
      </c>
      <c r="BC52" s="69" t="s">
        <v>67</v>
      </c>
      <c r="BD52" s="70" t="s">
        <v>68</v>
      </c>
      <c r="BE52" s="34"/>
    </row>
    <row r="53" spans="1:91" s="2" customFormat="1" ht="10.8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" customHeight="1">
      <c r="B54" s="74"/>
      <c r="C54" s="75" t="s">
        <v>69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350">
        <f>ROUND(SUM(AG55:AG56),2)</f>
        <v>0</v>
      </c>
      <c r="AH54" s="350"/>
      <c r="AI54" s="350"/>
      <c r="AJ54" s="350"/>
      <c r="AK54" s="350"/>
      <c r="AL54" s="350"/>
      <c r="AM54" s="350"/>
      <c r="AN54" s="351">
        <f>SUM(AG54,AT54)</f>
        <v>0</v>
      </c>
      <c r="AO54" s="351"/>
      <c r="AP54" s="351"/>
      <c r="AQ54" s="78" t="s">
        <v>19</v>
      </c>
      <c r="AR54" s="79"/>
      <c r="AS54" s="80">
        <f>ROUND(SUM(AS55:AS56),2)</f>
        <v>0</v>
      </c>
      <c r="AT54" s="81">
        <f>ROUND(SUM(AV54:AW54),2)</f>
        <v>0</v>
      </c>
      <c r="AU54" s="82">
        <f>ROUND(SUM(AU55:AU56),5)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ROUND(SUM(AZ55:AZ56),2)</f>
        <v>0</v>
      </c>
      <c r="BA54" s="81">
        <f>ROUND(SUM(BA55:BA56),2)</f>
        <v>0</v>
      </c>
      <c r="BB54" s="81">
        <f>ROUND(SUM(BB55:BB56),2)</f>
        <v>0</v>
      </c>
      <c r="BC54" s="81">
        <f>ROUND(SUM(BC55:BC56),2)</f>
        <v>0</v>
      </c>
      <c r="BD54" s="83">
        <f>ROUND(SUM(BD55:BD56),2)</f>
        <v>0</v>
      </c>
      <c r="BS54" s="84" t="s">
        <v>70</v>
      </c>
      <c r="BT54" s="84" t="s">
        <v>71</v>
      </c>
      <c r="BU54" s="85" t="s">
        <v>72</v>
      </c>
      <c r="BV54" s="84" t="s">
        <v>73</v>
      </c>
      <c r="BW54" s="84" t="s">
        <v>5</v>
      </c>
      <c r="BX54" s="84" t="s">
        <v>74</v>
      </c>
      <c r="CL54" s="84" t="s">
        <v>19</v>
      </c>
    </row>
    <row r="55" spans="1:91" s="7" customFormat="1" ht="14.4" customHeight="1">
      <c r="A55" s="86" t="s">
        <v>75</v>
      </c>
      <c r="B55" s="87"/>
      <c r="C55" s="88"/>
      <c r="D55" s="349" t="s">
        <v>76</v>
      </c>
      <c r="E55" s="349"/>
      <c r="F55" s="349"/>
      <c r="G55" s="349"/>
      <c r="H55" s="349"/>
      <c r="I55" s="89"/>
      <c r="J55" s="349" t="s">
        <v>77</v>
      </c>
      <c r="K55" s="349"/>
      <c r="L55" s="349"/>
      <c r="M55" s="349"/>
      <c r="N55" s="349"/>
      <c r="O55" s="349"/>
      <c r="P55" s="349"/>
      <c r="Q55" s="349"/>
      <c r="R55" s="349"/>
      <c r="S55" s="349"/>
      <c r="T55" s="349"/>
      <c r="U55" s="349"/>
      <c r="V55" s="349"/>
      <c r="W55" s="349"/>
      <c r="X55" s="349"/>
      <c r="Y55" s="349"/>
      <c r="Z55" s="349"/>
      <c r="AA55" s="349"/>
      <c r="AB55" s="349"/>
      <c r="AC55" s="349"/>
      <c r="AD55" s="349"/>
      <c r="AE55" s="349"/>
      <c r="AF55" s="349"/>
      <c r="AG55" s="347">
        <f>'SO-101 - Dešťová kanaliza...'!J30</f>
        <v>0</v>
      </c>
      <c r="AH55" s="348"/>
      <c r="AI55" s="348"/>
      <c r="AJ55" s="348"/>
      <c r="AK55" s="348"/>
      <c r="AL55" s="348"/>
      <c r="AM55" s="348"/>
      <c r="AN55" s="347">
        <f>SUM(AG55,AT55)</f>
        <v>0</v>
      </c>
      <c r="AO55" s="348"/>
      <c r="AP55" s="348"/>
      <c r="AQ55" s="90" t="s">
        <v>78</v>
      </c>
      <c r="AR55" s="91"/>
      <c r="AS55" s="92">
        <v>0</v>
      </c>
      <c r="AT55" s="93">
        <f>ROUND(SUM(AV55:AW55),2)</f>
        <v>0</v>
      </c>
      <c r="AU55" s="94">
        <f>'SO-101 - Dešťová kanaliza...'!P89</f>
        <v>0</v>
      </c>
      <c r="AV55" s="93">
        <f>'SO-101 - Dešťová kanaliza...'!J33</f>
        <v>0</v>
      </c>
      <c r="AW55" s="93">
        <f>'SO-101 - Dešťová kanaliza...'!J34</f>
        <v>0</v>
      </c>
      <c r="AX55" s="93">
        <f>'SO-101 - Dešťová kanaliza...'!J35</f>
        <v>0</v>
      </c>
      <c r="AY55" s="93">
        <f>'SO-101 - Dešťová kanaliza...'!J36</f>
        <v>0</v>
      </c>
      <c r="AZ55" s="93">
        <f>'SO-101 - Dešťová kanaliza...'!F33</f>
        <v>0</v>
      </c>
      <c r="BA55" s="93">
        <f>'SO-101 - Dešťová kanaliza...'!F34</f>
        <v>0</v>
      </c>
      <c r="BB55" s="93">
        <f>'SO-101 - Dešťová kanaliza...'!F35</f>
        <v>0</v>
      </c>
      <c r="BC55" s="93">
        <f>'SO-101 - Dešťová kanaliza...'!F36</f>
        <v>0</v>
      </c>
      <c r="BD55" s="95">
        <f>'SO-101 - Dešťová kanaliza...'!F37</f>
        <v>0</v>
      </c>
      <c r="BT55" s="96" t="s">
        <v>79</v>
      </c>
      <c r="BV55" s="96" t="s">
        <v>73</v>
      </c>
      <c r="BW55" s="96" t="s">
        <v>80</v>
      </c>
      <c r="BX55" s="96" t="s">
        <v>5</v>
      </c>
      <c r="CL55" s="96" t="s">
        <v>81</v>
      </c>
      <c r="CM55" s="96" t="s">
        <v>82</v>
      </c>
    </row>
    <row r="56" spans="1:91" s="7" customFormat="1" ht="14.4" customHeight="1">
      <c r="A56" s="86" t="s">
        <v>75</v>
      </c>
      <c r="B56" s="87"/>
      <c r="C56" s="88"/>
      <c r="D56" s="349" t="s">
        <v>83</v>
      </c>
      <c r="E56" s="349"/>
      <c r="F56" s="349"/>
      <c r="G56" s="349"/>
      <c r="H56" s="349"/>
      <c r="I56" s="89"/>
      <c r="J56" s="349" t="s">
        <v>84</v>
      </c>
      <c r="K56" s="349"/>
      <c r="L56" s="349"/>
      <c r="M56" s="349"/>
      <c r="N56" s="349"/>
      <c r="O56" s="349"/>
      <c r="P56" s="349"/>
      <c r="Q56" s="349"/>
      <c r="R56" s="349"/>
      <c r="S56" s="349"/>
      <c r="T56" s="349"/>
      <c r="U56" s="349"/>
      <c r="V56" s="349"/>
      <c r="W56" s="349"/>
      <c r="X56" s="349"/>
      <c r="Y56" s="349"/>
      <c r="Z56" s="349"/>
      <c r="AA56" s="349"/>
      <c r="AB56" s="349"/>
      <c r="AC56" s="349"/>
      <c r="AD56" s="349"/>
      <c r="AE56" s="349"/>
      <c r="AF56" s="349"/>
      <c r="AG56" s="347">
        <f>'VON - Vedlejší a ostatní ...'!J30</f>
        <v>0</v>
      </c>
      <c r="AH56" s="348"/>
      <c r="AI56" s="348"/>
      <c r="AJ56" s="348"/>
      <c r="AK56" s="348"/>
      <c r="AL56" s="348"/>
      <c r="AM56" s="348"/>
      <c r="AN56" s="347">
        <f>SUM(AG56,AT56)</f>
        <v>0</v>
      </c>
      <c r="AO56" s="348"/>
      <c r="AP56" s="348"/>
      <c r="AQ56" s="90" t="s">
        <v>83</v>
      </c>
      <c r="AR56" s="91"/>
      <c r="AS56" s="97">
        <v>0</v>
      </c>
      <c r="AT56" s="98">
        <f>ROUND(SUM(AV56:AW56),2)</f>
        <v>0</v>
      </c>
      <c r="AU56" s="99">
        <f>'VON - Vedlejší a ostatní ...'!P82</f>
        <v>0</v>
      </c>
      <c r="AV56" s="98">
        <f>'VON - Vedlejší a ostatní ...'!J33</f>
        <v>0</v>
      </c>
      <c r="AW56" s="98">
        <f>'VON - Vedlejší a ostatní ...'!J34</f>
        <v>0</v>
      </c>
      <c r="AX56" s="98">
        <f>'VON - Vedlejší a ostatní ...'!J35</f>
        <v>0</v>
      </c>
      <c r="AY56" s="98">
        <f>'VON - Vedlejší a ostatní ...'!J36</f>
        <v>0</v>
      </c>
      <c r="AZ56" s="98">
        <f>'VON - Vedlejší a ostatní ...'!F33</f>
        <v>0</v>
      </c>
      <c r="BA56" s="98">
        <f>'VON - Vedlejší a ostatní ...'!F34</f>
        <v>0</v>
      </c>
      <c r="BB56" s="98">
        <f>'VON - Vedlejší a ostatní ...'!F35</f>
        <v>0</v>
      </c>
      <c r="BC56" s="98">
        <f>'VON - Vedlejší a ostatní ...'!F36</f>
        <v>0</v>
      </c>
      <c r="BD56" s="100">
        <f>'VON - Vedlejší a ostatní ...'!F37</f>
        <v>0</v>
      </c>
      <c r="BT56" s="96" t="s">
        <v>79</v>
      </c>
      <c r="BV56" s="96" t="s">
        <v>73</v>
      </c>
      <c r="BW56" s="96" t="s">
        <v>85</v>
      </c>
      <c r="BX56" s="96" t="s">
        <v>5</v>
      </c>
      <c r="CL56" s="96" t="s">
        <v>19</v>
      </c>
      <c r="CM56" s="96" t="s">
        <v>82</v>
      </c>
    </row>
    <row r="57" spans="1:91" s="2" customFormat="1" ht="30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9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  <row r="58" spans="1:91" s="2" customFormat="1" ht="6.9" customHeight="1">
      <c r="A58" s="34"/>
      <c r="B58" s="47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39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</row>
  </sheetData>
  <sheetProtection algorithmName="SHA-512" hashValue="pEuhllvALRagGW147yS0cdVVcZeBAVcRqM8+bA3CU0CWCYmZOn3I3f8QAWfNbqHCUpoQDjMdCKOqQ8Ejpz1gWQ==" saltValue="DH7VtBXxQlB0EZKH7TlxJPNJ66TZPSPm11qT9fqjOj30X5J/lNNCb0oWt00Y0lAc0wnWxB79tYr62fbapx7CGg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-101 - Dešťová kanaliza...'!C2" display="/"/>
    <hyperlink ref="A56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853"/>
  <sheetViews>
    <sheetView showGridLines="0" workbookViewId="0"/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108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52"/>
      <c r="M2" s="352"/>
      <c r="N2" s="352"/>
      <c r="O2" s="352"/>
      <c r="P2" s="352"/>
      <c r="Q2" s="352"/>
      <c r="R2" s="352"/>
      <c r="S2" s="352"/>
      <c r="T2" s="352"/>
      <c r="U2" s="352"/>
      <c r="V2" s="352"/>
      <c r="AT2" s="17" t="s">
        <v>80</v>
      </c>
    </row>
    <row r="3" spans="1:46" s="1" customFormat="1" ht="6.9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" customHeight="1">
      <c r="B4" s="20"/>
      <c r="D4" s="103" t="s">
        <v>86</v>
      </c>
      <c r="L4" s="20"/>
      <c r="M4" s="104" t="s">
        <v>10</v>
      </c>
      <c r="AT4" s="17" t="s">
        <v>4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4.4" customHeight="1">
      <c r="B7" s="20"/>
      <c r="E7" s="353" t="str">
        <f>'Rekapitulace stavby'!K6</f>
        <v>Dešťová kanalizace tř. Masarykova v Broumově</v>
      </c>
      <c r="F7" s="354"/>
      <c r="G7" s="354"/>
      <c r="H7" s="354"/>
      <c r="L7" s="20"/>
    </row>
    <row r="8" spans="1:46" s="2" customFormat="1" ht="12" customHeight="1">
      <c r="A8" s="34"/>
      <c r="B8" s="39"/>
      <c r="C8" s="34"/>
      <c r="D8" s="105" t="s">
        <v>87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5.6" customHeight="1">
      <c r="A9" s="34"/>
      <c r="B9" s="39"/>
      <c r="C9" s="34"/>
      <c r="D9" s="34"/>
      <c r="E9" s="355" t="s">
        <v>88</v>
      </c>
      <c r="F9" s="356"/>
      <c r="G9" s="356"/>
      <c r="H9" s="356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0.199999999999999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81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9. 8. 2021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8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7" t="str">
        <f>'Rekapitulace stavby'!E14</f>
        <v>Vyplň údaj</v>
      </c>
      <c r="F18" s="358"/>
      <c r="G18" s="358"/>
      <c r="H18" s="358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32</v>
      </c>
      <c r="F21" s="34"/>
      <c r="G21" s="34"/>
      <c r="H21" s="34"/>
      <c r="I21" s="105" t="s">
        <v>28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tr">
        <f>IF('Rekapitulace stavby'!AN19="","",'Rekapitulace stavby'!AN19)</f>
        <v/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tr">
        <f>IF('Rekapitulace stavby'!E20="","",'Rekapitulace stavby'!E20)</f>
        <v xml:space="preserve"> </v>
      </c>
      <c r="F24" s="34"/>
      <c r="G24" s="34"/>
      <c r="H24" s="34"/>
      <c r="I24" s="105" t="s">
        <v>28</v>
      </c>
      <c r="J24" s="107" t="str">
        <f>IF('Rekapitulace stavby'!AN20="","",'Rekapitulace stavby'!AN20)</f>
        <v/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35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4.4" customHeight="1">
      <c r="A27" s="109"/>
      <c r="B27" s="110"/>
      <c r="C27" s="109"/>
      <c r="D27" s="109"/>
      <c r="E27" s="359" t="s">
        <v>19</v>
      </c>
      <c r="F27" s="359"/>
      <c r="G27" s="359"/>
      <c r="H27" s="359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37</v>
      </c>
      <c r="E30" s="34"/>
      <c r="F30" s="34"/>
      <c r="G30" s="34"/>
      <c r="H30" s="34"/>
      <c r="I30" s="34"/>
      <c r="J30" s="114">
        <f>ROUND(J89,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9"/>
      <c r="C32" s="34"/>
      <c r="D32" s="34"/>
      <c r="E32" s="34"/>
      <c r="F32" s="115" t="s">
        <v>39</v>
      </c>
      <c r="G32" s="34"/>
      <c r="H32" s="34"/>
      <c r="I32" s="115" t="s">
        <v>38</v>
      </c>
      <c r="J32" s="115" t="s">
        <v>40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customHeight="1">
      <c r="A33" s="34"/>
      <c r="B33" s="39"/>
      <c r="C33" s="34"/>
      <c r="D33" s="116" t="s">
        <v>41</v>
      </c>
      <c r="E33" s="105" t="s">
        <v>42</v>
      </c>
      <c r="F33" s="117">
        <f>ROUND((SUM(BE89:BE852)),  2)</f>
        <v>0</v>
      </c>
      <c r="G33" s="34"/>
      <c r="H33" s="34"/>
      <c r="I33" s="118">
        <v>0.21</v>
      </c>
      <c r="J33" s="117">
        <f>ROUND(((SUM(BE89:BE852))*I33),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105" t="s">
        <v>43</v>
      </c>
      <c r="F34" s="117">
        <f>ROUND((SUM(BF89:BF852)),  2)</f>
        <v>0</v>
      </c>
      <c r="G34" s="34"/>
      <c r="H34" s="34"/>
      <c r="I34" s="118">
        <v>0.15</v>
      </c>
      <c r="J34" s="117">
        <f>ROUND(((SUM(BF89:BF852))*I34),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34"/>
      <c r="E35" s="105" t="s">
        <v>44</v>
      </c>
      <c r="F35" s="117">
        <f>ROUND((SUM(BG89:BG852)),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05" t="s">
        <v>45</v>
      </c>
      <c r="F36" s="117">
        <f>ROUND((SUM(BH89:BH852)),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05" t="s">
        <v>46</v>
      </c>
      <c r="F37" s="117">
        <f>ROUND((SUM(BI89:BI852)),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47</v>
      </c>
      <c r="E39" s="121"/>
      <c r="F39" s="121"/>
      <c r="G39" s="122" t="s">
        <v>48</v>
      </c>
      <c r="H39" s="123" t="s">
        <v>49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customHeight="1">
      <c r="A45" s="34"/>
      <c r="B45" s="35"/>
      <c r="C45" s="23" t="s">
        <v>89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4.4" customHeight="1">
      <c r="A48" s="34"/>
      <c r="B48" s="35"/>
      <c r="C48" s="36"/>
      <c r="D48" s="36"/>
      <c r="E48" s="360" t="str">
        <f>E7</f>
        <v>Dešťová kanalizace tř. Masarykova v Broumově</v>
      </c>
      <c r="F48" s="361"/>
      <c r="G48" s="361"/>
      <c r="H48" s="361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87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5.6" customHeight="1">
      <c r="A50" s="34"/>
      <c r="B50" s="35"/>
      <c r="C50" s="36"/>
      <c r="D50" s="36"/>
      <c r="E50" s="332" t="str">
        <f>E9</f>
        <v>SO-101 - Dešťová kanalizace - CÚ 2021/02</v>
      </c>
      <c r="F50" s="362"/>
      <c r="G50" s="362"/>
      <c r="H50" s="362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9. 8. 2021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6.4" customHeight="1">
      <c r="A54" s="34"/>
      <c r="B54" s="35"/>
      <c r="C54" s="29" t="s">
        <v>25</v>
      </c>
      <c r="D54" s="36"/>
      <c r="E54" s="36"/>
      <c r="F54" s="27" t="str">
        <f>E15</f>
        <v>Město Broumov</v>
      </c>
      <c r="G54" s="36"/>
      <c r="H54" s="36"/>
      <c r="I54" s="29" t="s">
        <v>31</v>
      </c>
      <c r="J54" s="32" t="str">
        <f>E21</f>
        <v>Agroprojekce Litomyšl,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6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90</v>
      </c>
      <c r="D57" s="131"/>
      <c r="E57" s="131"/>
      <c r="F57" s="131"/>
      <c r="G57" s="131"/>
      <c r="H57" s="131"/>
      <c r="I57" s="131"/>
      <c r="J57" s="132" t="s">
        <v>91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8" customHeight="1">
      <c r="A59" s="34"/>
      <c r="B59" s="35"/>
      <c r="C59" s="133" t="s">
        <v>69</v>
      </c>
      <c r="D59" s="36"/>
      <c r="E59" s="36"/>
      <c r="F59" s="36"/>
      <c r="G59" s="36"/>
      <c r="H59" s="36"/>
      <c r="I59" s="36"/>
      <c r="J59" s="77">
        <f>J89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92</v>
      </c>
    </row>
    <row r="60" spans="1:47" s="9" customFormat="1" ht="24.9" customHeight="1">
      <c r="B60" s="134"/>
      <c r="C60" s="135"/>
      <c r="D60" s="136" t="s">
        <v>93</v>
      </c>
      <c r="E60" s="137"/>
      <c r="F60" s="137"/>
      <c r="G60" s="137"/>
      <c r="H60" s="137"/>
      <c r="I60" s="137"/>
      <c r="J60" s="138">
        <f>J90</f>
        <v>0</v>
      </c>
      <c r="K60" s="135"/>
      <c r="L60" s="139"/>
    </row>
    <row r="61" spans="1:47" s="10" customFormat="1" ht="19.95" customHeight="1">
      <c r="B61" s="140"/>
      <c r="C61" s="141"/>
      <c r="D61" s="142" t="s">
        <v>94</v>
      </c>
      <c r="E61" s="143"/>
      <c r="F61" s="143"/>
      <c r="G61" s="143"/>
      <c r="H61" s="143"/>
      <c r="I61" s="143"/>
      <c r="J61" s="144">
        <f>J91</f>
        <v>0</v>
      </c>
      <c r="K61" s="141"/>
      <c r="L61" s="145"/>
    </row>
    <row r="62" spans="1:47" s="10" customFormat="1" ht="19.95" customHeight="1">
      <c r="B62" s="140"/>
      <c r="C62" s="141"/>
      <c r="D62" s="142" t="s">
        <v>95</v>
      </c>
      <c r="E62" s="143"/>
      <c r="F62" s="143"/>
      <c r="G62" s="143"/>
      <c r="H62" s="143"/>
      <c r="I62" s="143"/>
      <c r="J62" s="144">
        <f>J442</f>
        <v>0</v>
      </c>
      <c r="K62" s="141"/>
      <c r="L62" s="145"/>
    </row>
    <row r="63" spans="1:47" s="10" customFormat="1" ht="19.95" customHeight="1">
      <c r="B63" s="140"/>
      <c r="C63" s="141"/>
      <c r="D63" s="142" t="s">
        <v>96</v>
      </c>
      <c r="E63" s="143"/>
      <c r="F63" s="143"/>
      <c r="G63" s="143"/>
      <c r="H63" s="143"/>
      <c r="I63" s="143"/>
      <c r="J63" s="144">
        <f>J472</f>
        <v>0</v>
      </c>
      <c r="K63" s="141"/>
      <c r="L63" s="145"/>
    </row>
    <row r="64" spans="1:47" s="10" customFormat="1" ht="19.95" customHeight="1">
      <c r="B64" s="140"/>
      <c r="C64" s="141"/>
      <c r="D64" s="142" t="s">
        <v>97</v>
      </c>
      <c r="E64" s="143"/>
      <c r="F64" s="143"/>
      <c r="G64" s="143"/>
      <c r="H64" s="143"/>
      <c r="I64" s="143"/>
      <c r="J64" s="144">
        <f>J534</f>
        <v>0</v>
      </c>
      <c r="K64" s="141"/>
      <c r="L64" s="145"/>
    </row>
    <row r="65" spans="1:31" s="10" customFormat="1" ht="19.95" customHeight="1">
      <c r="B65" s="140"/>
      <c r="C65" s="141"/>
      <c r="D65" s="142" t="s">
        <v>98</v>
      </c>
      <c r="E65" s="143"/>
      <c r="F65" s="143"/>
      <c r="G65" s="143"/>
      <c r="H65" s="143"/>
      <c r="I65" s="143"/>
      <c r="J65" s="144">
        <f>J784</f>
        <v>0</v>
      </c>
      <c r="K65" s="141"/>
      <c r="L65" s="145"/>
    </row>
    <row r="66" spans="1:31" s="10" customFormat="1" ht="19.95" customHeight="1">
      <c r="B66" s="140"/>
      <c r="C66" s="141"/>
      <c r="D66" s="142" t="s">
        <v>99</v>
      </c>
      <c r="E66" s="143"/>
      <c r="F66" s="143"/>
      <c r="G66" s="143"/>
      <c r="H66" s="143"/>
      <c r="I66" s="143"/>
      <c r="J66" s="144">
        <f>J805</f>
        <v>0</v>
      </c>
      <c r="K66" s="141"/>
      <c r="L66" s="145"/>
    </row>
    <row r="67" spans="1:31" s="10" customFormat="1" ht="19.95" customHeight="1">
      <c r="B67" s="140"/>
      <c r="C67" s="141"/>
      <c r="D67" s="142" t="s">
        <v>100</v>
      </c>
      <c r="E67" s="143"/>
      <c r="F67" s="143"/>
      <c r="G67" s="143"/>
      <c r="H67" s="143"/>
      <c r="I67" s="143"/>
      <c r="J67" s="144">
        <f>J836</f>
        <v>0</v>
      </c>
      <c r="K67" s="141"/>
      <c r="L67" s="145"/>
    </row>
    <row r="68" spans="1:31" s="9" customFormat="1" ht="24.9" customHeight="1">
      <c r="B68" s="134"/>
      <c r="C68" s="135"/>
      <c r="D68" s="136" t="s">
        <v>101</v>
      </c>
      <c r="E68" s="137"/>
      <c r="F68" s="137"/>
      <c r="G68" s="137"/>
      <c r="H68" s="137"/>
      <c r="I68" s="137"/>
      <c r="J68" s="138">
        <f>J847</f>
        <v>0</v>
      </c>
      <c r="K68" s="135"/>
      <c r="L68" s="139"/>
    </row>
    <row r="69" spans="1:31" s="10" customFormat="1" ht="19.95" customHeight="1">
      <c r="B69" s="140"/>
      <c r="C69" s="141"/>
      <c r="D69" s="142" t="s">
        <v>102</v>
      </c>
      <c r="E69" s="143"/>
      <c r="F69" s="143"/>
      <c r="G69" s="143"/>
      <c r="H69" s="143"/>
      <c r="I69" s="143"/>
      <c r="J69" s="144">
        <f>J848</f>
        <v>0</v>
      </c>
      <c r="K69" s="141"/>
      <c r="L69" s="145"/>
    </row>
    <row r="70" spans="1:31" s="2" customFormat="1" ht="21.75" customHeight="1">
      <c r="A70" s="34"/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6.9" customHeight="1">
      <c r="A71" s="34"/>
      <c r="B71" s="47"/>
      <c r="C71" s="48"/>
      <c r="D71" s="48"/>
      <c r="E71" s="48"/>
      <c r="F71" s="48"/>
      <c r="G71" s="48"/>
      <c r="H71" s="48"/>
      <c r="I71" s="48"/>
      <c r="J71" s="48"/>
      <c r="K71" s="48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5" spans="1:31" s="2" customFormat="1" ht="6.9" customHeight="1">
      <c r="A75" s="34"/>
      <c r="B75" s="49"/>
      <c r="C75" s="50"/>
      <c r="D75" s="50"/>
      <c r="E75" s="50"/>
      <c r="F75" s="50"/>
      <c r="G75" s="50"/>
      <c r="H75" s="50"/>
      <c r="I75" s="50"/>
      <c r="J75" s="50"/>
      <c r="K75" s="50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24.9" customHeight="1">
      <c r="A76" s="34"/>
      <c r="B76" s="35"/>
      <c r="C76" s="23" t="s">
        <v>103</v>
      </c>
      <c r="D76" s="36"/>
      <c r="E76" s="36"/>
      <c r="F76" s="36"/>
      <c r="G76" s="36"/>
      <c r="H76" s="36"/>
      <c r="I76" s="36"/>
      <c r="J76" s="36"/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16</v>
      </c>
      <c r="D78" s="36"/>
      <c r="E78" s="36"/>
      <c r="F78" s="36"/>
      <c r="G78" s="36"/>
      <c r="H78" s="36"/>
      <c r="I78" s="36"/>
      <c r="J78" s="36"/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4.4" customHeight="1">
      <c r="A79" s="34"/>
      <c r="B79" s="35"/>
      <c r="C79" s="36"/>
      <c r="D79" s="36"/>
      <c r="E79" s="360" t="str">
        <f>E7</f>
        <v>Dešťová kanalizace tř. Masarykova v Broumově</v>
      </c>
      <c r="F79" s="361"/>
      <c r="G79" s="361"/>
      <c r="H79" s="361"/>
      <c r="I79" s="36"/>
      <c r="J79" s="36"/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>
      <c r="A80" s="34"/>
      <c r="B80" s="35"/>
      <c r="C80" s="29" t="s">
        <v>87</v>
      </c>
      <c r="D80" s="36"/>
      <c r="E80" s="36"/>
      <c r="F80" s="36"/>
      <c r="G80" s="36"/>
      <c r="H80" s="36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5.6" customHeight="1">
      <c r="A81" s="34"/>
      <c r="B81" s="35"/>
      <c r="C81" s="36"/>
      <c r="D81" s="36"/>
      <c r="E81" s="332" t="str">
        <f>E9</f>
        <v>SO-101 - Dešťová kanalizace - CÚ 2021/02</v>
      </c>
      <c r="F81" s="362"/>
      <c r="G81" s="362"/>
      <c r="H81" s="362"/>
      <c r="I81" s="36"/>
      <c r="J81" s="36"/>
      <c r="K81" s="36"/>
      <c r="L81" s="10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6.9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10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2" customHeight="1">
      <c r="A83" s="34"/>
      <c r="B83" s="35"/>
      <c r="C83" s="29" t="s">
        <v>21</v>
      </c>
      <c r="D83" s="36"/>
      <c r="E83" s="36"/>
      <c r="F83" s="27" t="str">
        <f>F12</f>
        <v xml:space="preserve"> </v>
      </c>
      <c r="G83" s="36"/>
      <c r="H83" s="36"/>
      <c r="I83" s="29" t="s">
        <v>23</v>
      </c>
      <c r="J83" s="59" t="str">
        <f>IF(J12="","",J12)</f>
        <v>9. 8. 2021</v>
      </c>
      <c r="K83" s="36"/>
      <c r="L83" s="10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6.9" customHeight="1">
      <c r="A84" s="34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10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26.4" customHeight="1">
      <c r="A85" s="34"/>
      <c r="B85" s="35"/>
      <c r="C85" s="29" t="s">
        <v>25</v>
      </c>
      <c r="D85" s="36"/>
      <c r="E85" s="36"/>
      <c r="F85" s="27" t="str">
        <f>E15</f>
        <v>Město Broumov</v>
      </c>
      <c r="G85" s="36"/>
      <c r="H85" s="36"/>
      <c r="I85" s="29" t="s">
        <v>31</v>
      </c>
      <c r="J85" s="32" t="str">
        <f>E21</f>
        <v>Agroprojekce Litomyšl, s.r.o.</v>
      </c>
      <c r="K85" s="36"/>
      <c r="L85" s="10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5.6" customHeight="1">
      <c r="A86" s="34"/>
      <c r="B86" s="35"/>
      <c r="C86" s="29" t="s">
        <v>29</v>
      </c>
      <c r="D86" s="36"/>
      <c r="E86" s="36"/>
      <c r="F86" s="27" t="str">
        <f>IF(E18="","",E18)</f>
        <v>Vyplň údaj</v>
      </c>
      <c r="G86" s="36"/>
      <c r="H86" s="36"/>
      <c r="I86" s="29" t="s">
        <v>34</v>
      </c>
      <c r="J86" s="32" t="str">
        <f>E24</f>
        <v xml:space="preserve"> </v>
      </c>
      <c r="K86" s="36"/>
      <c r="L86" s="10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10.35" customHeight="1">
      <c r="A87" s="34"/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10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11" customFormat="1" ht="29.25" customHeight="1">
      <c r="A88" s="146"/>
      <c r="B88" s="147"/>
      <c r="C88" s="148" t="s">
        <v>104</v>
      </c>
      <c r="D88" s="149" t="s">
        <v>56</v>
      </c>
      <c r="E88" s="149" t="s">
        <v>52</v>
      </c>
      <c r="F88" s="149" t="s">
        <v>53</v>
      </c>
      <c r="G88" s="149" t="s">
        <v>105</v>
      </c>
      <c r="H88" s="149" t="s">
        <v>106</v>
      </c>
      <c r="I88" s="149" t="s">
        <v>107</v>
      </c>
      <c r="J88" s="149" t="s">
        <v>91</v>
      </c>
      <c r="K88" s="150" t="s">
        <v>108</v>
      </c>
      <c r="L88" s="151"/>
      <c r="M88" s="68" t="s">
        <v>19</v>
      </c>
      <c r="N88" s="69" t="s">
        <v>41</v>
      </c>
      <c r="O88" s="69" t="s">
        <v>109</v>
      </c>
      <c r="P88" s="69" t="s">
        <v>110</v>
      </c>
      <c r="Q88" s="69" t="s">
        <v>111</v>
      </c>
      <c r="R88" s="69" t="s">
        <v>112</v>
      </c>
      <c r="S88" s="69" t="s">
        <v>113</v>
      </c>
      <c r="T88" s="70" t="s">
        <v>114</v>
      </c>
      <c r="U88" s="146"/>
      <c r="V88" s="146"/>
      <c r="W88" s="146"/>
      <c r="X88" s="146"/>
      <c r="Y88" s="146"/>
      <c r="Z88" s="146"/>
      <c r="AA88" s="146"/>
      <c r="AB88" s="146"/>
      <c r="AC88" s="146"/>
      <c r="AD88" s="146"/>
      <c r="AE88" s="146"/>
    </row>
    <row r="89" spans="1:65" s="2" customFormat="1" ht="22.8" customHeight="1">
      <c r="A89" s="34"/>
      <c r="B89" s="35"/>
      <c r="C89" s="75" t="s">
        <v>115</v>
      </c>
      <c r="D89" s="36"/>
      <c r="E89" s="36"/>
      <c r="F89" s="36"/>
      <c r="G89" s="36"/>
      <c r="H89" s="36"/>
      <c r="I89" s="36"/>
      <c r="J89" s="152">
        <f>BK89</f>
        <v>0</v>
      </c>
      <c r="K89" s="36"/>
      <c r="L89" s="39"/>
      <c r="M89" s="71"/>
      <c r="N89" s="153"/>
      <c r="O89" s="72"/>
      <c r="P89" s="154">
        <f>P90+P847</f>
        <v>0</v>
      </c>
      <c r="Q89" s="72"/>
      <c r="R89" s="154">
        <f>R90+R847</f>
        <v>5011.9948482799991</v>
      </c>
      <c r="S89" s="72"/>
      <c r="T89" s="155">
        <f>T90+T847</f>
        <v>1069.7382399999999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70</v>
      </c>
      <c r="AU89" s="17" t="s">
        <v>92</v>
      </c>
      <c r="BK89" s="156">
        <f>BK90+BK847</f>
        <v>0</v>
      </c>
    </row>
    <row r="90" spans="1:65" s="12" customFormat="1" ht="25.95" customHeight="1">
      <c r="B90" s="157"/>
      <c r="C90" s="158"/>
      <c r="D90" s="159" t="s">
        <v>70</v>
      </c>
      <c r="E90" s="160" t="s">
        <v>116</v>
      </c>
      <c r="F90" s="160" t="s">
        <v>117</v>
      </c>
      <c r="G90" s="158"/>
      <c r="H90" s="158"/>
      <c r="I90" s="161"/>
      <c r="J90" s="162">
        <f>BK90</f>
        <v>0</v>
      </c>
      <c r="K90" s="158"/>
      <c r="L90" s="163"/>
      <c r="M90" s="164"/>
      <c r="N90" s="165"/>
      <c r="O90" s="165"/>
      <c r="P90" s="166">
        <f>P91+P442+P472+P534+P784+P805+P836</f>
        <v>0</v>
      </c>
      <c r="Q90" s="165"/>
      <c r="R90" s="166">
        <f>R91+R442+R472+R534+R784+R805+R836</f>
        <v>5011.9948482799991</v>
      </c>
      <c r="S90" s="165"/>
      <c r="T90" s="167">
        <f>T91+T442+T472+T534+T784+T805+T836</f>
        <v>1069.7382399999999</v>
      </c>
      <c r="AR90" s="168" t="s">
        <v>79</v>
      </c>
      <c r="AT90" s="169" t="s">
        <v>70</v>
      </c>
      <c r="AU90" s="169" t="s">
        <v>71</v>
      </c>
      <c r="AY90" s="168" t="s">
        <v>118</v>
      </c>
      <c r="BK90" s="170">
        <f>BK91+BK442+BK472+BK534+BK784+BK805+BK836</f>
        <v>0</v>
      </c>
    </row>
    <row r="91" spans="1:65" s="12" customFormat="1" ht="22.8" customHeight="1">
      <c r="B91" s="157"/>
      <c r="C91" s="158"/>
      <c r="D91" s="159" t="s">
        <v>70</v>
      </c>
      <c r="E91" s="171" t="s">
        <v>79</v>
      </c>
      <c r="F91" s="171" t="s">
        <v>119</v>
      </c>
      <c r="G91" s="158"/>
      <c r="H91" s="158"/>
      <c r="I91" s="161"/>
      <c r="J91" s="172">
        <f>BK91</f>
        <v>0</v>
      </c>
      <c r="K91" s="158"/>
      <c r="L91" s="163"/>
      <c r="M91" s="164"/>
      <c r="N91" s="165"/>
      <c r="O91" s="165"/>
      <c r="P91" s="166">
        <f>SUM(P92:P441)</f>
        <v>0</v>
      </c>
      <c r="Q91" s="165"/>
      <c r="R91" s="166">
        <f>SUM(R92:R441)</f>
        <v>2771.2895885599996</v>
      </c>
      <c r="S91" s="165"/>
      <c r="T91" s="167">
        <f>SUM(T92:T441)</f>
        <v>1058.39824</v>
      </c>
      <c r="AR91" s="168" t="s">
        <v>79</v>
      </c>
      <c r="AT91" s="169" t="s">
        <v>70</v>
      </c>
      <c r="AU91" s="169" t="s">
        <v>79</v>
      </c>
      <c r="AY91" s="168" t="s">
        <v>118</v>
      </c>
      <c r="BK91" s="170">
        <f>SUM(BK92:BK441)</f>
        <v>0</v>
      </c>
    </row>
    <row r="92" spans="1:65" s="2" customFormat="1" ht="14.4" customHeight="1">
      <c r="A92" s="34"/>
      <c r="B92" s="35"/>
      <c r="C92" s="173" t="s">
        <v>79</v>
      </c>
      <c r="D92" s="173" t="s">
        <v>120</v>
      </c>
      <c r="E92" s="174" t="s">
        <v>121</v>
      </c>
      <c r="F92" s="175" t="s">
        <v>122</v>
      </c>
      <c r="G92" s="176" t="s">
        <v>123</v>
      </c>
      <c r="H92" s="177">
        <v>2</v>
      </c>
      <c r="I92" s="178"/>
      <c r="J92" s="179">
        <f>ROUND(I92*H92,2)</f>
        <v>0</v>
      </c>
      <c r="K92" s="175" t="s">
        <v>124</v>
      </c>
      <c r="L92" s="39"/>
      <c r="M92" s="180" t="s">
        <v>19</v>
      </c>
      <c r="N92" s="181" t="s">
        <v>42</v>
      </c>
      <c r="O92" s="64"/>
      <c r="P92" s="182">
        <f>O92*H92</f>
        <v>0</v>
      </c>
      <c r="Q92" s="182">
        <v>0</v>
      </c>
      <c r="R92" s="182">
        <f>Q92*H92</f>
        <v>0</v>
      </c>
      <c r="S92" s="182">
        <v>0</v>
      </c>
      <c r="T92" s="183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4" t="s">
        <v>125</v>
      </c>
      <c r="AT92" s="184" t="s">
        <v>120</v>
      </c>
      <c r="AU92" s="184" t="s">
        <v>82</v>
      </c>
      <c r="AY92" s="17" t="s">
        <v>118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17" t="s">
        <v>79</v>
      </c>
      <c r="BK92" s="185">
        <f>ROUND(I92*H92,2)</f>
        <v>0</v>
      </c>
      <c r="BL92" s="17" t="s">
        <v>125</v>
      </c>
      <c r="BM92" s="184" t="s">
        <v>126</v>
      </c>
    </row>
    <row r="93" spans="1:65" s="2" customFormat="1" ht="10.199999999999999">
      <c r="A93" s="34"/>
      <c r="B93" s="35"/>
      <c r="C93" s="36"/>
      <c r="D93" s="186" t="s">
        <v>127</v>
      </c>
      <c r="E93" s="36"/>
      <c r="F93" s="187" t="s">
        <v>128</v>
      </c>
      <c r="G93" s="36"/>
      <c r="H93" s="36"/>
      <c r="I93" s="188"/>
      <c r="J93" s="36"/>
      <c r="K93" s="36"/>
      <c r="L93" s="39"/>
      <c r="M93" s="189"/>
      <c r="N93" s="190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127</v>
      </c>
      <c r="AU93" s="17" t="s">
        <v>82</v>
      </c>
    </row>
    <row r="94" spans="1:65" s="2" customFormat="1" ht="10.199999999999999">
      <c r="A94" s="34"/>
      <c r="B94" s="35"/>
      <c r="C94" s="36"/>
      <c r="D94" s="191" t="s">
        <v>129</v>
      </c>
      <c r="E94" s="36"/>
      <c r="F94" s="192" t="s">
        <v>130</v>
      </c>
      <c r="G94" s="36"/>
      <c r="H94" s="36"/>
      <c r="I94" s="188"/>
      <c r="J94" s="36"/>
      <c r="K94" s="36"/>
      <c r="L94" s="39"/>
      <c r="M94" s="189"/>
      <c r="N94" s="190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129</v>
      </c>
      <c r="AU94" s="17" t="s">
        <v>82</v>
      </c>
    </row>
    <row r="95" spans="1:65" s="13" customFormat="1" ht="10.199999999999999">
      <c r="B95" s="193"/>
      <c r="C95" s="194"/>
      <c r="D95" s="186" t="s">
        <v>131</v>
      </c>
      <c r="E95" s="195" t="s">
        <v>19</v>
      </c>
      <c r="F95" s="196" t="s">
        <v>132</v>
      </c>
      <c r="G95" s="194"/>
      <c r="H95" s="197">
        <v>2</v>
      </c>
      <c r="I95" s="198"/>
      <c r="J95" s="194"/>
      <c r="K95" s="194"/>
      <c r="L95" s="199"/>
      <c r="M95" s="200"/>
      <c r="N95" s="201"/>
      <c r="O95" s="201"/>
      <c r="P95" s="201"/>
      <c r="Q95" s="201"/>
      <c r="R95" s="201"/>
      <c r="S95" s="201"/>
      <c r="T95" s="202"/>
      <c r="AT95" s="203" t="s">
        <v>131</v>
      </c>
      <c r="AU95" s="203" t="s">
        <v>82</v>
      </c>
      <c r="AV95" s="13" t="s">
        <v>82</v>
      </c>
      <c r="AW95" s="13" t="s">
        <v>33</v>
      </c>
      <c r="AX95" s="13" t="s">
        <v>79</v>
      </c>
      <c r="AY95" s="203" t="s">
        <v>118</v>
      </c>
    </row>
    <row r="96" spans="1:65" s="2" customFormat="1" ht="14.4" customHeight="1">
      <c r="A96" s="34"/>
      <c r="B96" s="35"/>
      <c r="C96" s="173" t="s">
        <v>82</v>
      </c>
      <c r="D96" s="173" t="s">
        <v>120</v>
      </c>
      <c r="E96" s="174" t="s">
        <v>133</v>
      </c>
      <c r="F96" s="175" t="s">
        <v>134</v>
      </c>
      <c r="G96" s="176" t="s">
        <v>123</v>
      </c>
      <c r="H96" s="177">
        <v>2</v>
      </c>
      <c r="I96" s="178"/>
      <c r="J96" s="179">
        <f>ROUND(I96*H96,2)</f>
        <v>0</v>
      </c>
      <c r="K96" s="175" t="s">
        <v>124</v>
      </c>
      <c r="L96" s="39"/>
      <c r="M96" s="180" t="s">
        <v>19</v>
      </c>
      <c r="N96" s="181" t="s">
        <v>42</v>
      </c>
      <c r="O96" s="64"/>
      <c r="P96" s="182">
        <f>O96*H96</f>
        <v>0</v>
      </c>
      <c r="Q96" s="182">
        <v>0</v>
      </c>
      <c r="R96" s="182">
        <f>Q96*H96</f>
        <v>0</v>
      </c>
      <c r="S96" s="182">
        <v>0</v>
      </c>
      <c r="T96" s="183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4" t="s">
        <v>125</v>
      </c>
      <c r="AT96" s="184" t="s">
        <v>120</v>
      </c>
      <c r="AU96" s="184" t="s">
        <v>82</v>
      </c>
      <c r="AY96" s="17" t="s">
        <v>118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17" t="s">
        <v>79</v>
      </c>
      <c r="BK96" s="185">
        <f>ROUND(I96*H96,2)</f>
        <v>0</v>
      </c>
      <c r="BL96" s="17" t="s">
        <v>125</v>
      </c>
      <c r="BM96" s="184" t="s">
        <v>135</v>
      </c>
    </row>
    <row r="97" spans="1:65" s="2" customFormat="1" ht="10.199999999999999">
      <c r="A97" s="34"/>
      <c r="B97" s="35"/>
      <c r="C97" s="36"/>
      <c r="D97" s="186" t="s">
        <v>127</v>
      </c>
      <c r="E97" s="36"/>
      <c r="F97" s="187" t="s">
        <v>136</v>
      </c>
      <c r="G97" s="36"/>
      <c r="H97" s="36"/>
      <c r="I97" s="188"/>
      <c r="J97" s="36"/>
      <c r="K97" s="36"/>
      <c r="L97" s="39"/>
      <c r="M97" s="189"/>
      <c r="N97" s="190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127</v>
      </c>
      <c r="AU97" s="17" t="s">
        <v>82</v>
      </c>
    </row>
    <row r="98" spans="1:65" s="2" customFormat="1" ht="10.199999999999999">
      <c r="A98" s="34"/>
      <c r="B98" s="35"/>
      <c r="C98" s="36"/>
      <c r="D98" s="191" t="s">
        <v>129</v>
      </c>
      <c r="E98" s="36"/>
      <c r="F98" s="192" t="s">
        <v>137</v>
      </c>
      <c r="G98" s="36"/>
      <c r="H98" s="36"/>
      <c r="I98" s="188"/>
      <c r="J98" s="36"/>
      <c r="K98" s="36"/>
      <c r="L98" s="39"/>
      <c r="M98" s="189"/>
      <c r="N98" s="190"/>
      <c r="O98" s="64"/>
      <c r="P98" s="64"/>
      <c r="Q98" s="64"/>
      <c r="R98" s="64"/>
      <c r="S98" s="64"/>
      <c r="T98" s="65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129</v>
      </c>
      <c r="AU98" s="17" t="s">
        <v>82</v>
      </c>
    </row>
    <row r="99" spans="1:65" s="2" customFormat="1" ht="14.4" customHeight="1">
      <c r="A99" s="34"/>
      <c r="B99" s="35"/>
      <c r="C99" s="173" t="s">
        <v>138</v>
      </c>
      <c r="D99" s="173" t="s">
        <v>120</v>
      </c>
      <c r="E99" s="174" t="s">
        <v>139</v>
      </c>
      <c r="F99" s="175" t="s">
        <v>140</v>
      </c>
      <c r="G99" s="176" t="s">
        <v>123</v>
      </c>
      <c r="H99" s="177">
        <v>2</v>
      </c>
      <c r="I99" s="178"/>
      <c r="J99" s="179">
        <f>ROUND(I99*H99,2)</f>
        <v>0</v>
      </c>
      <c r="K99" s="175" t="s">
        <v>124</v>
      </c>
      <c r="L99" s="39"/>
      <c r="M99" s="180" t="s">
        <v>19</v>
      </c>
      <c r="N99" s="181" t="s">
        <v>42</v>
      </c>
      <c r="O99" s="64"/>
      <c r="P99" s="182">
        <f>O99*H99</f>
        <v>0</v>
      </c>
      <c r="Q99" s="182">
        <v>0</v>
      </c>
      <c r="R99" s="182">
        <f>Q99*H99</f>
        <v>0</v>
      </c>
      <c r="S99" s="182">
        <v>0</v>
      </c>
      <c r="T99" s="183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4" t="s">
        <v>125</v>
      </c>
      <c r="AT99" s="184" t="s">
        <v>120</v>
      </c>
      <c r="AU99" s="184" t="s">
        <v>82</v>
      </c>
      <c r="AY99" s="17" t="s">
        <v>118</v>
      </c>
      <c r="BE99" s="185">
        <f>IF(N99="základní",J99,0)</f>
        <v>0</v>
      </c>
      <c r="BF99" s="185">
        <f>IF(N99="snížená",J99,0)</f>
        <v>0</v>
      </c>
      <c r="BG99" s="185">
        <f>IF(N99="zákl. přenesená",J99,0)</f>
        <v>0</v>
      </c>
      <c r="BH99" s="185">
        <f>IF(N99="sníž. přenesená",J99,0)</f>
        <v>0</v>
      </c>
      <c r="BI99" s="185">
        <f>IF(N99="nulová",J99,0)</f>
        <v>0</v>
      </c>
      <c r="BJ99" s="17" t="s">
        <v>79</v>
      </c>
      <c r="BK99" s="185">
        <f>ROUND(I99*H99,2)</f>
        <v>0</v>
      </c>
      <c r="BL99" s="17" t="s">
        <v>125</v>
      </c>
      <c r="BM99" s="184" t="s">
        <v>141</v>
      </c>
    </row>
    <row r="100" spans="1:65" s="2" customFormat="1" ht="10.199999999999999">
      <c r="A100" s="34"/>
      <c r="B100" s="35"/>
      <c r="C100" s="36"/>
      <c r="D100" s="186" t="s">
        <v>127</v>
      </c>
      <c r="E100" s="36"/>
      <c r="F100" s="187" t="s">
        <v>142</v>
      </c>
      <c r="G100" s="36"/>
      <c r="H100" s="36"/>
      <c r="I100" s="188"/>
      <c r="J100" s="36"/>
      <c r="K100" s="36"/>
      <c r="L100" s="39"/>
      <c r="M100" s="189"/>
      <c r="N100" s="190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127</v>
      </c>
      <c r="AU100" s="17" t="s">
        <v>82</v>
      </c>
    </row>
    <row r="101" spans="1:65" s="2" customFormat="1" ht="10.199999999999999">
      <c r="A101" s="34"/>
      <c r="B101" s="35"/>
      <c r="C101" s="36"/>
      <c r="D101" s="191" t="s">
        <v>129</v>
      </c>
      <c r="E101" s="36"/>
      <c r="F101" s="192" t="s">
        <v>143</v>
      </c>
      <c r="G101" s="36"/>
      <c r="H101" s="36"/>
      <c r="I101" s="188"/>
      <c r="J101" s="36"/>
      <c r="K101" s="36"/>
      <c r="L101" s="39"/>
      <c r="M101" s="189"/>
      <c r="N101" s="190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129</v>
      </c>
      <c r="AU101" s="17" t="s">
        <v>82</v>
      </c>
    </row>
    <row r="102" spans="1:65" s="2" customFormat="1" ht="14.4" customHeight="1">
      <c r="A102" s="34"/>
      <c r="B102" s="35"/>
      <c r="C102" s="173" t="s">
        <v>125</v>
      </c>
      <c r="D102" s="173" t="s">
        <v>120</v>
      </c>
      <c r="E102" s="174" t="s">
        <v>144</v>
      </c>
      <c r="F102" s="175" t="s">
        <v>145</v>
      </c>
      <c r="G102" s="176" t="s">
        <v>123</v>
      </c>
      <c r="H102" s="177">
        <v>2</v>
      </c>
      <c r="I102" s="178"/>
      <c r="J102" s="179">
        <f>ROUND(I102*H102,2)</f>
        <v>0</v>
      </c>
      <c r="K102" s="175" t="s">
        <v>19</v>
      </c>
      <c r="L102" s="39"/>
      <c r="M102" s="180" t="s">
        <v>19</v>
      </c>
      <c r="N102" s="181" t="s">
        <v>42</v>
      </c>
      <c r="O102" s="64"/>
      <c r="P102" s="182">
        <f>O102*H102</f>
        <v>0</v>
      </c>
      <c r="Q102" s="182">
        <v>0</v>
      </c>
      <c r="R102" s="182">
        <f>Q102*H102</f>
        <v>0</v>
      </c>
      <c r="S102" s="182">
        <v>0</v>
      </c>
      <c r="T102" s="183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4" t="s">
        <v>125</v>
      </c>
      <c r="AT102" s="184" t="s">
        <v>120</v>
      </c>
      <c r="AU102" s="184" t="s">
        <v>82</v>
      </c>
      <c r="AY102" s="17" t="s">
        <v>118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17" t="s">
        <v>79</v>
      </c>
      <c r="BK102" s="185">
        <f>ROUND(I102*H102,2)</f>
        <v>0</v>
      </c>
      <c r="BL102" s="17" t="s">
        <v>125</v>
      </c>
      <c r="BM102" s="184" t="s">
        <v>146</v>
      </c>
    </row>
    <row r="103" spans="1:65" s="2" customFormat="1" ht="10.199999999999999">
      <c r="A103" s="34"/>
      <c r="B103" s="35"/>
      <c r="C103" s="36"/>
      <c r="D103" s="186" t="s">
        <v>127</v>
      </c>
      <c r="E103" s="36"/>
      <c r="F103" s="187" t="s">
        <v>145</v>
      </c>
      <c r="G103" s="36"/>
      <c r="H103" s="36"/>
      <c r="I103" s="188"/>
      <c r="J103" s="36"/>
      <c r="K103" s="36"/>
      <c r="L103" s="39"/>
      <c r="M103" s="189"/>
      <c r="N103" s="190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127</v>
      </c>
      <c r="AU103" s="17" t="s">
        <v>82</v>
      </c>
    </row>
    <row r="104" spans="1:65" s="2" customFormat="1" ht="19.8" customHeight="1">
      <c r="A104" s="34"/>
      <c r="B104" s="35"/>
      <c r="C104" s="173" t="s">
        <v>147</v>
      </c>
      <c r="D104" s="173" t="s">
        <v>120</v>
      </c>
      <c r="E104" s="174" t="s">
        <v>148</v>
      </c>
      <c r="F104" s="175" t="s">
        <v>149</v>
      </c>
      <c r="G104" s="176" t="s">
        <v>150</v>
      </c>
      <c r="H104" s="177">
        <v>187.17</v>
      </c>
      <c r="I104" s="178"/>
      <c r="J104" s="179">
        <f>ROUND(I104*H104,2)</f>
        <v>0</v>
      </c>
      <c r="K104" s="175" t="s">
        <v>124</v>
      </c>
      <c r="L104" s="39"/>
      <c r="M104" s="180" t="s">
        <v>19</v>
      </c>
      <c r="N104" s="181" t="s">
        <v>42</v>
      </c>
      <c r="O104" s="64"/>
      <c r="P104" s="182">
        <f>O104*H104</f>
        <v>0</v>
      </c>
      <c r="Q104" s="182">
        <v>0</v>
      </c>
      <c r="R104" s="182">
        <f>Q104*H104</f>
        <v>0</v>
      </c>
      <c r="S104" s="182">
        <v>0.57999999999999996</v>
      </c>
      <c r="T104" s="183">
        <f>S104*H104</f>
        <v>108.55859999999998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4" t="s">
        <v>125</v>
      </c>
      <c r="AT104" s="184" t="s">
        <v>120</v>
      </c>
      <c r="AU104" s="184" t="s">
        <v>82</v>
      </c>
      <c r="AY104" s="17" t="s">
        <v>118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17" t="s">
        <v>79</v>
      </c>
      <c r="BK104" s="185">
        <f>ROUND(I104*H104,2)</f>
        <v>0</v>
      </c>
      <c r="BL104" s="17" t="s">
        <v>125</v>
      </c>
      <c r="BM104" s="184" t="s">
        <v>151</v>
      </c>
    </row>
    <row r="105" spans="1:65" s="2" customFormat="1" ht="19.2">
      <c r="A105" s="34"/>
      <c r="B105" s="35"/>
      <c r="C105" s="36"/>
      <c r="D105" s="186" t="s">
        <v>127</v>
      </c>
      <c r="E105" s="36"/>
      <c r="F105" s="187" t="s">
        <v>152</v>
      </c>
      <c r="G105" s="36"/>
      <c r="H105" s="36"/>
      <c r="I105" s="188"/>
      <c r="J105" s="36"/>
      <c r="K105" s="36"/>
      <c r="L105" s="39"/>
      <c r="M105" s="189"/>
      <c r="N105" s="190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127</v>
      </c>
      <c r="AU105" s="17" t="s">
        <v>82</v>
      </c>
    </row>
    <row r="106" spans="1:65" s="2" customFormat="1" ht="10.199999999999999">
      <c r="A106" s="34"/>
      <c r="B106" s="35"/>
      <c r="C106" s="36"/>
      <c r="D106" s="191" t="s">
        <v>129</v>
      </c>
      <c r="E106" s="36"/>
      <c r="F106" s="192" t="s">
        <v>153</v>
      </c>
      <c r="G106" s="36"/>
      <c r="H106" s="36"/>
      <c r="I106" s="188"/>
      <c r="J106" s="36"/>
      <c r="K106" s="36"/>
      <c r="L106" s="39"/>
      <c r="M106" s="189"/>
      <c r="N106" s="190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129</v>
      </c>
      <c r="AU106" s="17" t="s">
        <v>82</v>
      </c>
    </row>
    <row r="107" spans="1:65" s="13" customFormat="1" ht="10.199999999999999">
      <c r="B107" s="193"/>
      <c r="C107" s="194"/>
      <c r="D107" s="186" t="s">
        <v>131</v>
      </c>
      <c r="E107" s="195" t="s">
        <v>19</v>
      </c>
      <c r="F107" s="196" t="s">
        <v>154</v>
      </c>
      <c r="G107" s="194"/>
      <c r="H107" s="197">
        <v>165</v>
      </c>
      <c r="I107" s="198"/>
      <c r="J107" s="194"/>
      <c r="K107" s="194"/>
      <c r="L107" s="199"/>
      <c r="M107" s="200"/>
      <c r="N107" s="201"/>
      <c r="O107" s="201"/>
      <c r="P107" s="201"/>
      <c r="Q107" s="201"/>
      <c r="R107" s="201"/>
      <c r="S107" s="201"/>
      <c r="T107" s="202"/>
      <c r="AT107" s="203" t="s">
        <v>131</v>
      </c>
      <c r="AU107" s="203" t="s">
        <v>82</v>
      </c>
      <c r="AV107" s="13" t="s">
        <v>82</v>
      </c>
      <c r="AW107" s="13" t="s">
        <v>33</v>
      </c>
      <c r="AX107" s="13" t="s">
        <v>71</v>
      </c>
      <c r="AY107" s="203" t="s">
        <v>118</v>
      </c>
    </row>
    <row r="108" spans="1:65" s="13" customFormat="1" ht="10.199999999999999">
      <c r="B108" s="193"/>
      <c r="C108" s="194"/>
      <c r="D108" s="186" t="s">
        <v>131</v>
      </c>
      <c r="E108" s="195" t="s">
        <v>19</v>
      </c>
      <c r="F108" s="196" t="s">
        <v>155</v>
      </c>
      <c r="G108" s="194"/>
      <c r="H108" s="197">
        <v>20.52</v>
      </c>
      <c r="I108" s="198"/>
      <c r="J108" s="194"/>
      <c r="K108" s="194"/>
      <c r="L108" s="199"/>
      <c r="M108" s="200"/>
      <c r="N108" s="201"/>
      <c r="O108" s="201"/>
      <c r="P108" s="201"/>
      <c r="Q108" s="201"/>
      <c r="R108" s="201"/>
      <c r="S108" s="201"/>
      <c r="T108" s="202"/>
      <c r="AT108" s="203" t="s">
        <v>131</v>
      </c>
      <c r="AU108" s="203" t="s">
        <v>82</v>
      </c>
      <c r="AV108" s="13" t="s">
        <v>82</v>
      </c>
      <c r="AW108" s="13" t="s">
        <v>33</v>
      </c>
      <c r="AX108" s="13" t="s">
        <v>71</v>
      </c>
      <c r="AY108" s="203" t="s">
        <v>118</v>
      </c>
    </row>
    <row r="109" spans="1:65" s="14" customFormat="1" ht="10.199999999999999">
      <c r="B109" s="204"/>
      <c r="C109" s="205"/>
      <c r="D109" s="186" t="s">
        <v>131</v>
      </c>
      <c r="E109" s="206" t="s">
        <v>19</v>
      </c>
      <c r="F109" s="207" t="s">
        <v>156</v>
      </c>
      <c r="G109" s="205"/>
      <c r="H109" s="206" t="s">
        <v>19</v>
      </c>
      <c r="I109" s="208"/>
      <c r="J109" s="205"/>
      <c r="K109" s="205"/>
      <c r="L109" s="209"/>
      <c r="M109" s="210"/>
      <c r="N109" s="211"/>
      <c r="O109" s="211"/>
      <c r="P109" s="211"/>
      <c r="Q109" s="211"/>
      <c r="R109" s="211"/>
      <c r="S109" s="211"/>
      <c r="T109" s="212"/>
      <c r="AT109" s="213" t="s">
        <v>131</v>
      </c>
      <c r="AU109" s="213" t="s">
        <v>82</v>
      </c>
      <c r="AV109" s="14" t="s">
        <v>79</v>
      </c>
      <c r="AW109" s="14" t="s">
        <v>33</v>
      </c>
      <c r="AX109" s="14" t="s">
        <v>71</v>
      </c>
      <c r="AY109" s="213" t="s">
        <v>118</v>
      </c>
    </row>
    <row r="110" spans="1:65" s="13" customFormat="1" ht="10.199999999999999">
      <c r="B110" s="193"/>
      <c r="C110" s="194"/>
      <c r="D110" s="186" t="s">
        <v>131</v>
      </c>
      <c r="E110" s="195" t="s">
        <v>19</v>
      </c>
      <c r="F110" s="196" t="s">
        <v>157</v>
      </c>
      <c r="G110" s="194"/>
      <c r="H110" s="197">
        <v>0.9</v>
      </c>
      <c r="I110" s="198"/>
      <c r="J110" s="194"/>
      <c r="K110" s="194"/>
      <c r="L110" s="199"/>
      <c r="M110" s="200"/>
      <c r="N110" s="201"/>
      <c r="O110" s="201"/>
      <c r="P110" s="201"/>
      <c r="Q110" s="201"/>
      <c r="R110" s="201"/>
      <c r="S110" s="201"/>
      <c r="T110" s="202"/>
      <c r="AT110" s="203" t="s">
        <v>131</v>
      </c>
      <c r="AU110" s="203" t="s">
        <v>82</v>
      </c>
      <c r="AV110" s="13" t="s">
        <v>82</v>
      </c>
      <c r="AW110" s="13" t="s">
        <v>33</v>
      </c>
      <c r="AX110" s="13" t="s">
        <v>71</v>
      </c>
      <c r="AY110" s="203" t="s">
        <v>118</v>
      </c>
    </row>
    <row r="111" spans="1:65" s="13" customFormat="1" ht="10.199999999999999">
      <c r="B111" s="193"/>
      <c r="C111" s="194"/>
      <c r="D111" s="186" t="s">
        <v>131</v>
      </c>
      <c r="E111" s="195" t="s">
        <v>19</v>
      </c>
      <c r="F111" s="196" t="s">
        <v>158</v>
      </c>
      <c r="G111" s="194"/>
      <c r="H111" s="197">
        <v>0.75</v>
      </c>
      <c r="I111" s="198"/>
      <c r="J111" s="194"/>
      <c r="K111" s="194"/>
      <c r="L111" s="199"/>
      <c r="M111" s="200"/>
      <c r="N111" s="201"/>
      <c r="O111" s="201"/>
      <c r="P111" s="201"/>
      <c r="Q111" s="201"/>
      <c r="R111" s="201"/>
      <c r="S111" s="201"/>
      <c r="T111" s="202"/>
      <c r="AT111" s="203" t="s">
        <v>131</v>
      </c>
      <c r="AU111" s="203" t="s">
        <v>82</v>
      </c>
      <c r="AV111" s="13" t="s">
        <v>82</v>
      </c>
      <c r="AW111" s="13" t="s">
        <v>33</v>
      </c>
      <c r="AX111" s="13" t="s">
        <v>71</v>
      </c>
      <c r="AY111" s="203" t="s">
        <v>118</v>
      </c>
    </row>
    <row r="112" spans="1:65" s="2" customFormat="1" ht="14.4" customHeight="1">
      <c r="A112" s="34"/>
      <c r="B112" s="35"/>
      <c r="C112" s="173" t="s">
        <v>159</v>
      </c>
      <c r="D112" s="173" t="s">
        <v>120</v>
      </c>
      <c r="E112" s="174" t="s">
        <v>160</v>
      </c>
      <c r="F112" s="175" t="s">
        <v>161</v>
      </c>
      <c r="G112" s="176" t="s">
        <v>150</v>
      </c>
      <c r="H112" s="177">
        <v>187.17</v>
      </c>
      <c r="I112" s="178"/>
      <c r="J112" s="179">
        <f>ROUND(I112*H112,2)</f>
        <v>0</v>
      </c>
      <c r="K112" s="175" t="s">
        <v>124</v>
      </c>
      <c r="L112" s="39"/>
      <c r="M112" s="180" t="s">
        <v>19</v>
      </c>
      <c r="N112" s="181" t="s">
        <v>42</v>
      </c>
      <c r="O112" s="64"/>
      <c r="P112" s="182">
        <f>O112*H112</f>
        <v>0</v>
      </c>
      <c r="Q112" s="182">
        <v>0</v>
      </c>
      <c r="R112" s="182">
        <f>Q112*H112</f>
        <v>0</v>
      </c>
      <c r="S112" s="182">
        <v>0.22</v>
      </c>
      <c r="T112" s="183">
        <f>S112*H112</f>
        <v>41.177399999999999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4" t="s">
        <v>125</v>
      </c>
      <c r="AT112" s="184" t="s">
        <v>120</v>
      </c>
      <c r="AU112" s="184" t="s">
        <v>82</v>
      </c>
      <c r="AY112" s="17" t="s">
        <v>118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17" t="s">
        <v>79</v>
      </c>
      <c r="BK112" s="185">
        <f>ROUND(I112*H112,2)</f>
        <v>0</v>
      </c>
      <c r="BL112" s="17" t="s">
        <v>125</v>
      </c>
      <c r="BM112" s="184" t="s">
        <v>162</v>
      </c>
    </row>
    <row r="113" spans="1:65" s="2" customFormat="1" ht="19.2">
      <c r="A113" s="34"/>
      <c r="B113" s="35"/>
      <c r="C113" s="36"/>
      <c r="D113" s="186" t="s">
        <v>127</v>
      </c>
      <c r="E113" s="36"/>
      <c r="F113" s="187" t="s">
        <v>163</v>
      </c>
      <c r="G113" s="36"/>
      <c r="H113" s="36"/>
      <c r="I113" s="188"/>
      <c r="J113" s="36"/>
      <c r="K113" s="36"/>
      <c r="L113" s="39"/>
      <c r="M113" s="189"/>
      <c r="N113" s="190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127</v>
      </c>
      <c r="AU113" s="17" t="s">
        <v>82</v>
      </c>
    </row>
    <row r="114" spans="1:65" s="2" customFormat="1" ht="10.199999999999999">
      <c r="A114" s="34"/>
      <c r="B114" s="35"/>
      <c r="C114" s="36"/>
      <c r="D114" s="191" t="s">
        <v>129</v>
      </c>
      <c r="E114" s="36"/>
      <c r="F114" s="192" t="s">
        <v>164</v>
      </c>
      <c r="G114" s="36"/>
      <c r="H114" s="36"/>
      <c r="I114" s="188"/>
      <c r="J114" s="36"/>
      <c r="K114" s="36"/>
      <c r="L114" s="39"/>
      <c r="M114" s="189"/>
      <c r="N114" s="190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129</v>
      </c>
      <c r="AU114" s="17" t="s">
        <v>82</v>
      </c>
    </row>
    <row r="115" spans="1:65" s="2" customFormat="1" ht="14.4" customHeight="1">
      <c r="A115" s="34"/>
      <c r="B115" s="35"/>
      <c r="C115" s="173" t="s">
        <v>165</v>
      </c>
      <c r="D115" s="173" t="s">
        <v>120</v>
      </c>
      <c r="E115" s="174" t="s">
        <v>166</v>
      </c>
      <c r="F115" s="175" t="s">
        <v>167</v>
      </c>
      <c r="G115" s="176" t="s">
        <v>150</v>
      </c>
      <c r="H115" s="177">
        <v>1536.97</v>
      </c>
      <c r="I115" s="178"/>
      <c r="J115" s="179">
        <f>ROUND(I115*H115,2)</f>
        <v>0</v>
      </c>
      <c r="K115" s="175" t="s">
        <v>124</v>
      </c>
      <c r="L115" s="39"/>
      <c r="M115" s="180" t="s">
        <v>19</v>
      </c>
      <c r="N115" s="181" t="s">
        <v>42</v>
      </c>
      <c r="O115" s="64"/>
      <c r="P115" s="182">
        <f>O115*H115</f>
        <v>0</v>
      </c>
      <c r="Q115" s="182">
        <v>0</v>
      </c>
      <c r="R115" s="182">
        <f>Q115*H115</f>
        <v>0</v>
      </c>
      <c r="S115" s="182">
        <v>0.57999999999999996</v>
      </c>
      <c r="T115" s="183">
        <f>S115*H115</f>
        <v>891.44259999999997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84" t="s">
        <v>125</v>
      </c>
      <c r="AT115" s="184" t="s">
        <v>120</v>
      </c>
      <c r="AU115" s="184" t="s">
        <v>82</v>
      </c>
      <c r="AY115" s="17" t="s">
        <v>118</v>
      </c>
      <c r="BE115" s="185">
        <f>IF(N115="základní",J115,0)</f>
        <v>0</v>
      </c>
      <c r="BF115" s="185">
        <f>IF(N115="snížená",J115,0)</f>
        <v>0</v>
      </c>
      <c r="BG115" s="185">
        <f>IF(N115="zákl. přenesená",J115,0)</f>
        <v>0</v>
      </c>
      <c r="BH115" s="185">
        <f>IF(N115="sníž. přenesená",J115,0)</f>
        <v>0</v>
      </c>
      <c r="BI115" s="185">
        <f>IF(N115="nulová",J115,0)</f>
        <v>0</v>
      </c>
      <c r="BJ115" s="17" t="s">
        <v>79</v>
      </c>
      <c r="BK115" s="185">
        <f>ROUND(I115*H115,2)</f>
        <v>0</v>
      </c>
      <c r="BL115" s="17" t="s">
        <v>125</v>
      </c>
      <c r="BM115" s="184" t="s">
        <v>168</v>
      </c>
    </row>
    <row r="116" spans="1:65" s="2" customFormat="1" ht="19.2">
      <c r="A116" s="34"/>
      <c r="B116" s="35"/>
      <c r="C116" s="36"/>
      <c r="D116" s="186" t="s">
        <v>127</v>
      </c>
      <c r="E116" s="36"/>
      <c r="F116" s="187" t="s">
        <v>169</v>
      </c>
      <c r="G116" s="36"/>
      <c r="H116" s="36"/>
      <c r="I116" s="188"/>
      <c r="J116" s="36"/>
      <c r="K116" s="36"/>
      <c r="L116" s="39"/>
      <c r="M116" s="189"/>
      <c r="N116" s="190"/>
      <c r="O116" s="64"/>
      <c r="P116" s="64"/>
      <c r="Q116" s="64"/>
      <c r="R116" s="64"/>
      <c r="S116" s="64"/>
      <c r="T116" s="65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127</v>
      </c>
      <c r="AU116" s="17" t="s">
        <v>82</v>
      </c>
    </row>
    <row r="117" spans="1:65" s="2" customFormat="1" ht="10.199999999999999">
      <c r="A117" s="34"/>
      <c r="B117" s="35"/>
      <c r="C117" s="36"/>
      <c r="D117" s="191" t="s">
        <v>129</v>
      </c>
      <c r="E117" s="36"/>
      <c r="F117" s="192" t="s">
        <v>170</v>
      </c>
      <c r="G117" s="36"/>
      <c r="H117" s="36"/>
      <c r="I117" s="188"/>
      <c r="J117" s="36"/>
      <c r="K117" s="36"/>
      <c r="L117" s="39"/>
      <c r="M117" s="189"/>
      <c r="N117" s="190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129</v>
      </c>
      <c r="AU117" s="17" t="s">
        <v>82</v>
      </c>
    </row>
    <row r="118" spans="1:65" s="13" customFormat="1" ht="10.199999999999999">
      <c r="B118" s="193"/>
      <c r="C118" s="194"/>
      <c r="D118" s="186" t="s">
        <v>131</v>
      </c>
      <c r="E118" s="195" t="s">
        <v>19</v>
      </c>
      <c r="F118" s="196" t="s">
        <v>171</v>
      </c>
      <c r="G118" s="194"/>
      <c r="H118" s="197">
        <v>1432</v>
      </c>
      <c r="I118" s="198"/>
      <c r="J118" s="194"/>
      <c r="K118" s="194"/>
      <c r="L118" s="199"/>
      <c r="M118" s="200"/>
      <c r="N118" s="201"/>
      <c r="O118" s="201"/>
      <c r="P118" s="201"/>
      <c r="Q118" s="201"/>
      <c r="R118" s="201"/>
      <c r="S118" s="201"/>
      <c r="T118" s="202"/>
      <c r="AT118" s="203" t="s">
        <v>131</v>
      </c>
      <c r="AU118" s="203" t="s">
        <v>82</v>
      </c>
      <c r="AV118" s="13" t="s">
        <v>82</v>
      </c>
      <c r="AW118" s="13" t="s">
        <v>33</v>
      </c>
      <c r="AX118" s="13" t="s">
        <v>71</v>
      </c>
      <c r="AY118" s="203" t="s">
        <v>118</v>
      </c>
    </row>
    <row r="119" spans="1:65" s="14" customFormat="1" ht="10.199999999999999">
      <c r="B119" s="204"/>
      <c r="C119" s="205"/>
      <c r="D119" s="186" t="s">
        <v>131</v>
      </c>
      <c r="E119" s="206" t="s">
        <v>19</v>
      </c>
      <c r="F119" s="207" t="s">
        <v>172</v>
      </c>
      <c r="G119" s="205"/>
      <c r="H119" s="206" t="s">
        <v>19</v>
      </c>
      <c r="I119" s="208"/>
      <c r="J119" s="205"/>
      <c r="K119" s="205"/>
      <c r="L119" s="209"/>
      <c r="M119" s="210"/>
      <c r="N119" s="211"/>
      <c r="O119" s="211"/>
      <c r="P119" s="211"/>
      <c r="Q119" s="211"/>
      <c r="R119" s="211"/>
      <c r="S119" s="211"/>
      <c r="T119" s="212"/>
      <c r="AT119" s="213" t="s">
        <v>131</v>
      </c>
      <c r="AU119" s="213" t="s">
        <v>82</v>
      </c>
      <c r="AV119" s="14" t="s">
        <v>79</v>
      </c>
      <c r="AW119" s="14" t="s">
        <v>33</v>
      </c>
      <c r="AX119" s="14" t="s">
        <v>71</v>
      </c>
      <c r="AY119" s="213" t="s">
        <v>118</v>
      </c>
    </row>
    <row r="120" spans="1:65" s="13" customFormat="1" ht="10.199999999999999">
      <c r="B120" s="193"/>
      <c r="C120" s="194"/>
      <c r="D120" s="186" t="s">
        <v>131</v>
      </c>
      <c r="E120" s="195" t="s">
        <v>19</v>
      </c>
      <c r="F120" s="196" t="s">
        <v>173</v>
      </c>
      <c r="G120" s="194"/>
      <c r="H120" s="197">
        <v>5.64</v>
      </c>
      <c r="I120" s="198"/>
      <c r="J120" s="194"/>
      <c r="K120" s="194"/>
      <c r="L120" s="199"/>
      <c r="M120" s="200"/>
      <c r="N120" s="201"/>
      <c r="O120" s="201"/>
      <c r="P120" s="201"/>
      <c r="Q120" s="201"/>
      <c r="R120" s="201"/>
      <c r="S120" s="201"/>
      <c r="T120" s="202"/>
      <c r="AT120" s="203" t="s">
        <v>131</v>
      </c>
      <c r="AU120" s="203" t="s">
        <v>82</v>
      </c>
      <c r="AV120" s="13" t="s">
        <v>82</v>
      </c>
      <c r="AW120" s="13" t="s">
        <v>33</v>
      </c>
      <c r="AX120" s="13" t="s">
        <v>71</v>
      </c>
      <c r="AY120" s="203" t="s">
        <v>118</v>
      </c>
    </row>
    <row r="121" spans="1:65" s="13" customFormat="1" ht="10.199999999999999">
      <c r="B121" s="193"/>
      <c r="C121" s="194"/>
      <c r="D121" s="186" t="s">
        <v>131</v>
      </c>
      <c r="E121" s="195" t="s">
        <v>19</v>
      </c>
      <c r="F121" s="196" t="s">
        <v>174</v>
      </c>
      <c r="G121" s="194"/>
      <c r="H121" s="197">
        <v>1.92</v>
      </c>
      <c r="I121" s="198"/>
      <c r="J121" s="194"/>
      <c r="K121" s="194"/>
      <c r="L121" s="199"/>
      <c r="M121" s="200"/>
      <c r="N121" s="201"/>
      <c r="O121" s="201"/>
      <c r="P121" s="201"/>
      <c r="Q121" s="201"/>
      <c r="R121" s="201"/>
      <c r="S121" s="201"/>
      <c r="T121" s="202"/>
      <c r="AT121" s="203" t="s">
        <v>131</v>
      </c>
      <c r="AU121" s="203" t="s">
        <v>82</v>
      </c>
      <c r="AV121" s="13" t="s">
        <v>82</v>
      </c>
      <c r="AW121" s="13" t="s">
        <v>33</v>
      </c>
      <c r="AX121" s="13" t="s">
        <v>71</v>
      </c>
      <c r="AY121" s="203" t="s">
        <v>118</v>
      </c>
    </row>
    <row r="122" spans="1:65" s="13" customFormat="1" ht="10.199999999999999">
      <c r="B122" s="193"/>
      <c r="C122" s="194"/>
      <c r="D122" s="186" t="s">
        <v>131</v>
      </c>
      <c r="E122" s="195" t="s">
        <v>19</v>
      </c>
      <c r="F122" s="196" t="s">
        <v>175</v>
      </c>
      <c r="G122" s="194"/>
      <c r="H122" s="197">
        <v>5.52</v>
      </c>
      <c r="I122" s="198"/>
      <c r="J122" s="194"/>
      <c r="K122" s="194"/>
      <c r="L122" s="199"/>
      <c r="M122" s="200"/>
      <c r="N122" s="201"/>
      <c r="O122" s="201"/>
      <c r="P122" s="201"/>
      <c r="Q122" s="201"/>
      <c r="R122" s="201"/>
      <c r="S122" s="201"/>
      <c r="T122" s="202"/>
      <c r="AT122" s="203" t="s">
        <v>131</v>
      </c>
      <c r="AU122" s="203" t="s">
        <v>82</v>
      </c>
      <c r="AV122" s="13" t="s">
        <v>82</v>
      </c>
      <c r="AW122" s="13" t="s">
        <v>33</v>
      </c>
      <c r="AX122" s="13" t="s">
        <v>71</v>
      </c>
      <c r="AY122" s="203" t="s">
        <v>118</v>
      </c>
    </row>
    <row r="123" spans="1:65" s="13" customFormat="1" ht="10.199999999999999">
      <c r="B123" s="193"/>
      <c r="C123" s="194"/>
      <c r="D123" s="186" t="s">
        <v>131</v>
      </c>
      <c r="E123" s="195" t="s">
        <v>19</v>
      </c>
      <c r="F123" s="196" t="s">
        <v>176</v>
      </c>
      <c r="G123" s="194"/>
      <c r="H123" s="197">
        <v>5.88</v>
      </c>
      <c r="I123" s="198"/>
      <c r="J123" s="194"/>
      <c r="K123" s="194"/>
      <c r="L123" s="199"/>
      <c r="M123" s="200"/>
      <c r="N123" s="201"/>
      <c r="O123" s="201"/>
      <c r="P123" s="201"/>
      <c r="Q123" s="201"/>
      <c r="R123" s="201"/>
      <c r="S123" s="201"/>
      <c r="T123" s="202"/>
      <c r="AT123" s="203" t="s">
        <v>131</v>
      </c>
      <c r="AU123" s="203" t="s">
        <v>82</v>
      </c>
      <c r="AV123" s="13" t="s">
        <v>82</v>
      </c>
      <c r="AW123" s="13" t="s">
        <v>33</v>
      </c>
      <c r="AX123" s="13" t="s">
        <v>71</v>
      </c>
      <c r="AY123" s="203" t="s">
        <v>118</v>
      </c>
    </row>
    <row r="124" spans="1:65" s="13" customFormat="1" ht="10.199999999999999">
      <c r="B124" s="193"/>
      <c r="C124" s="194"/>
      <c r="D124" s="186" t="s">
        <v>131</v>
      </c>
      <c r="E124" s="195" t="s">
        <v>19</v>
      </c>
      <c r="F124" s="196" t="s">
        <v>177</v>
      </c>
      <c r="G124" s="194"/>
      <c r="H124" s="197">
        <v>5.76</v>
      </c>
      <c r="I124" s="198"/>
      <c r="J124" s="194"/>
      <c r="K124" s="194"/>
      <c r="L124" s="199"/>
      <c r="M124" s="200"/>
      <c r="N124" s="201"/>
      <c r="O124" s="201"/>
      <c r="P124" s="201"/>
      <c r="Q124" s="201"/>
      <c r="R124" s="201"/>
      <c r="S124" s="201"/>
      <c r="T124" s="202"/>
      <c r="AT124" s="203" t="s">
        <v>131</v>
      </c>
      <c r="AU124" s="203" t="s">
        <v>82</v>
      </c>
      <c r="AV124" s="13" t="s">
        <v>82</v>
      </c>
      <c r="AW124" s="13" t="s">
        <v>33</v>
      </c>
      <c r="AX124" s="13" t="s">
        <v>71</v>
      </c>
      <c r="AY124" s="203" t="s">
        <v>118</v>
      </c>
    </row>
    <row r="125" spans="1:65" s="13" customFormat="1" ht="10.199999999999999">
      <c r="B125" s="193"/>
      <c r="C125" s="194"/>
      <c r="D125" s="186" t="s">
        <v>131</v>
      </c>
      <c r="E125" s="195" t="s">
        <v>19</v>
      </c>
      <c r="F125" s="196" t="s">
        <v>178</v>
      </c>
      <c r="G125" s="194"/>
      <c r="H125" s="197">
        <v>2.4</v>
      </c>
      <c r="I125" s="198"/>
      <c r="J125" s="194"/>
      <c r="K125" s="194"/>
      <c r="L125" s="199"/>
      <c r="M125" s="200"/>
      <c r="N125" s="201"/>
      <c r="O125" s="201"/>
      <c r="P125" s="201"/>
      <c r="Q125" s="201"/>
      <c r="R125" s="201"/>
      <c r="S125" s="201"/>
      <c r="T125" s="202"/>
      <c r="AT125" s="203" t="s">
        <v>131</v>
      </c>
      <c r="AU125" s="203" t="s">
        <v>82</v>
      </c>
      <c r="AV125" s="13" t="s">
        <v>82</v>
      </c>
      <c r="AW125" s="13" t="s">
        <v>33</v>
      </c>
      <c r="AX125" s="13" t="s">
        <v>71</v>
      </c>
      <c r="AY125" s="203" t="s">
        <v>118</v>
      </c>
    </row>
    <row r="126" spans="1:65" s="13" customFormat="1" ht="10.199999999999999">
      <c r="B126" s="193"/>
      <c r="C126" s="194"/>
      <c r="D126" s="186" t="s">
        <v>131</v>
      </c>
      <c r="E126" s="195" t="s">
        <v>19</v>
      </c>
      <c r="F126" s="196" t="s">
        <v>179</v>
      </c>
      <c r="G126" s="194"/>
      <c r="H126" s="197">
        <v>5.52</v>
      </c>
      <c r="I126" s="198"/>
      <c r="J126" s="194"/>
      <c r="K126" s="194"/>
      <c r="L126" s="199"/>
      <c r="M126" s="200"/>
      <c r="N126" s="201"/>
      <c r="O126" s="201"/>
      <c r="P126" s="201"/>
      <c r="Q126" s="201"/>
      <c r="R126" s="201"/>
      <c r="S126" s="201"/>
      <c r="T126" s="202"/>
      <c r="AT126" s="203" t="s">
        <v>131</v>
      </c>
      <c r="AU126" s="203" t="s">
        <v>82</v>
      </c>
      <c r="AV126" s="13" t="s">
        <v>82</v>
      </c>
      <c r="AW126" s="13" t="s">
        <v>33</v>
      </c>
      <c r="AX126" s="13" t="s">
        <v>71</v>
      </c>
      <c r="AY126" s="203" t="s">
        <v>118</v>
      </c>
    </row>
    <row r="127" spans="1:65" s="13" customFormat="1" ht="10.199999999999999">
      <c r="B127" s="193"/>
      <c r="C127" s="194"/>
      <c r="D127" s="186" t="s">
        <v>131</v>
      </c>
      <c r="E127" s="195" t="s">
        <v>19</v>
      </c>
      <c r="F127" s="196" t="s">
        <v>180</v>
      </c>
      <c r="G127" s="194"/>
      <c r="H127" s="197">
        <v>2.4</v>
      </c>
      <c r="I127" s="198"/>
      <c r="J127" s="194"/>
      <c r="K127" s="194"/>
      <c r="L127" s="199"/>
      <c r="M127" s="200"/>
      <c r="N127" s="201"/>
      <c r="O127" s="201"/>
      <c r="P127" s="201"/>
      <c r="Q127" s="201"/>
      <c r="R127" s="201"/>
      <c r="S127" s="201"/>
      <c r="T127" s="202"/>
      <c r="AT127" s="203" t="s">
        <v>131</v>
      </c>
      <c r="AU127" s="203" t="s">
        <v>82</v>
      </c>
      <c r="AV127" s="13" t="s">
        <v>82</v>
      </c>
      <c r="AW127" s="13" t="s">
        <v>33</v>
      </c>
      <c r="AX127" s="13" t="s">
        <v>71</v>
      </c>
      <c r="AY127" s="203" t="s">
        <v>118</v>
      </c>
    </row>
    <row r="128" spans="1:65" s="13" customFormat="1" ht="10.199999999999999">
      <c r="B128" s="193"/>
      <c r="C128" s="194"/>
      <c r="D128" s="186" t="s">
        <v>131</v>
      </c>
      <c r="E128" s="195" t="s">
        <v>19</v>
      </c>
      <c r="F128" s="196" t="s">
        <v>181</v>
      </c>
      <c r="G128" s="194"/>
      <c r="H128" s="197">
        <v>6.24</v>
      </c>
      <c r="I128" s="198"/>
      <c r="J128" s="194"/>
      <c r="K128" s="194"/>
      <c r="L128" s="199"/>
      <c r="M128" s="200"/>
      <c r="N128" s="201"/>
      <c r="O128" s="201"/>
      <c r="P128" s="201"/>
      <c r="Q128" s="201"/>
      <c r="R128" s="201"/>
      <c r="S128" s="201"/>
      <c r="T128" s="202"/>
      <c r="AT128" s="203" t="s">
        <v>131</v>
      </c>
      <c r="AU128" s="203" t="s">
        <v>82</v>
      </c>
      <c r="AV128" s="13" t="s">
        <v>82</v>
      </c>
      <c r="AW128" s="13" t="s">
        <v>33</v>
      </c>
      <c r="AX128" s="13" t="s">
        <v>71</v>
      </c>
      <c r="AY128" s="203" t="s">
        <v>118</v>
      </c>
    </row>
    <row r="129" spans="1:65" s="13" customFormat="1" ht="10.199999999999999">
      <c r="B129" s="193"/>
      <c r="C129" s="194"/>
      <c r="D129" s="186" t="s">
        <v>131</v>
      </c>
      <c r="E129" s="195" t="s">
        <v>19</v>
      </c>
      <c r="F129" s="196" t="s">
        <v>182</v>
      </c>
      <c r="G129" s="194"/>
      <c r="H129" s="197">
        <v>6.6</v>
      </c>
      <c r="I129" s="198"/>
      <c r="J129" s="194"/>
      <c r="K129" s="194"/>
      <c r="L129" s="199"/>
      <c r="M129" s="200"/>
      <c r="N129" s="201"/>
      <c r="O129" s="201"/>
      <c r="P129" s="201"/>
      <c r="Q129" s="201"/>
      <c r="R129" s="201"/>
      <c r="S129" s="201"/>
      <c r="T129" s="202"/>
      <c r="AT129" s="203" t="s">
        <v>131</v>
      </c>
      <c r="AU129" s="203" t="s">
        <v>82</v>
      </c>
      <c r="AV129" s="13" t="s">
        <v>82</v>
      </c>
      <c r="AW129" s="13" t="s">
        <v>33</v>
      </c>
      <c r="AX129" s="13" t="s">
        <v>71</v>
      </c>
      <c r="AY129" s="203" t="s">
        <v>118</v>
      </c>
    </row>
    <row r="130" spans="1:65" s="13" customFormat="1" ht="10.199999999999999">
      <c r="B130" s="193"/>
      <c r="C130" s="194"/>
      <c r="D130" s="186" t="s">
        <v>131</v>
      </c>
      <c r="E130" s="195" t="s">
        <v>19</v>
      </c>
      <c r="F130" s="196" t="s">
        <v>183</v>
      </c>
      <c r="G130" s="194"/>
      <c r="H130" s="197">
        <v>2.76</v>
      </c>
      <c r="I130" s="198"/>
      <c r="J130" s="194"/>
      <c r="K130" s="194"/>
      <c r="L130" s="199"/>
      <c r="M130" s="200"/>
      <c r="N130" s="201"/>
      <c r="O130" s="201"/>
      <c r="P130" s="201"/>
      <c r="Q130" s="201"/>
      <c r="R130" s="201"/>
      <c r="S130" s="201"/>
      <c r="T130" s="202"/>
      <c r="AT130" s="203" t="s">
        <v>131</v>
      </c>
      <c r="AU130" s="203" t="s">
        <v>82</v>
      </c>
      <c r="AV130" s="13" t="s">
        <v>82</v>
      </c>
      <c r="AW130" s="13" t="s">
        <v>33</v>
      </c>
      <c r="AX130" s="13" t="s">
        <v>71</v>
      </c>
      <c r="AY130" s="203" t="s">
        <v>118</v>
      </c>
    </row>
    <row r="131" spans="1:65" s="13" customFormat="1" ht="10.199999999999999">
      <c r="B131" s="193"/>
      <c r="C131" s="194"/>
      <c r="D131" s="186" t="s">
        <v>131</v>
      </c>
      <c r="E131" s="195" t="s">
        <v>19</v>
      </c>
      <c r="F131" s="196" t="s">
        <v>184</v>
      </c>
      <c r="G131" s="194"/>
      <c r="H131" s="197">
        <v>6.6</v>
      </c>
      <c r="I131" s="198"/>
      <c r="J131" s="194"/>
      <c r="K131" s="194"/>
      <c r="L131" s="199"/>
      <c r="M131" s="200"/>
      <c r="N131" s="201"/>
      <c r="O131" s="201"/>
      <c r="P131" s="201"/>
      <c r="Q131" s="201"/>
      <c r="R131" s="201"/>
      <c r="S131" s="201"/>
      <c r="T131" s="202"/>
      <c r="AT131" s="203" t="s">
        <v>131</v>
      </c>
      <c r="AU131" s="203" t="s">
        <v>82</v>
      </c>
      <c r="AV131" s="13" t="s">
        <v>82</v>
      </c>
      <c r="AW131" s="13" t="s">
        <v>33</v>
      </c>
      <c r="AX131" s="13" t="s">
        <v>71</v>
      </c>
      <c r="AY131" s="203" t="s">
        <v>118</v>
      </c>
    </row>
    <row r="132" spans="1:65" s="13" customFormat="1" ht="10.199999999999999">
      <c r="B132" s="193"/>
      <c r="C132" s="194"/>
      <c r="D132" s="186" t="s">
        <v>131</v>
      </c>
      <c r="E132" s="195" t="s">
        <v>19</v>
      </c>
      <c r="F132" s="196" t="s">
        <v>185</v>
      </c>
      <c r="G132" s="194"/>
      <c r="H132" s="197">
        <v>7.2</v>
      </c>
      <c r="I132" s="198"/>
      <c r="J132" s="194"/>
      <c r="K132" s="194"/>
      <c r="L132" s="199"/>
      <c r="M132" s="200"/>
      <c r="N132" s="201"/>
      <c r="O132" s="201"/>
      <c r="P132" s="201"/>
      <c r="Q132" s="201"/>
      <c r="R132" s="201"/>
      <c r="S132" s="201"/>
      <c r="T132" s="202"/>
      <c r="AT132" s="203" t="s">
        <v>131</v>
      </c>
      <c r="AU132" s="203" t="s">
        <v>82</v>
      </c>
      <c r="AV132" s="13" t="s">
        <v>82</v>
      </c>
      <c r="AW132" s="13" t="s">
        <v>33</v>
      </c>
      <c r="AX132" s="13" t="s">
        <v>71</v>
      </c>
      <c r="AY132" s="203" t="s">
        <v>118</v>
      </c>
    </row>
    <row r="133" spans="1:65" s="13" customFormat="1" ht="10.199999999999999">
      <c r="B133" s="193"/>
      <c r="C133" s="194"/>
      <c r="D133" s="186" t="s">
        <v>131</v>
      </c>
      <c r="E133" s="195" t="s">
        <v>19</v>
      </c>
      <c r="F133" s="196" t="s">
        <v>186</v>
      </c>
      <c r="G133" s="194"/>
      <c r="H133" s="197">
        <v>6.12</v>
      </c>
      <c r="I133" s="198"/>
      <c r="J133" s="194"/>
      <c r="K133" s="194"/>
      <c r="L133" s="199"/>
      <c r="M133" s="200"/>
      <c r="N133" s="201"/>
      <c r="O133" s="201"/>
      <c r="P133" s="201"/>
      <c r="Q133" s="201"/>
      <c r="R133" s="201"/>
      <c r="S133" s="201"/>
      <c r="T133" s="202"/>
      <c r="AT133" s="203" t="s">
        <v>131</v>
      </c>
      <c r="AU133" s="203" t="s">
        <v>82</v>
      </c>
      <c r="AV133" s="13" t="s">
        <v>82</v>
      </c>
      <c r="AW133" s="13" t="s">
        <v>33</v>
      </c>
      <c r="AX133" s="13" t="s">
        <v>71</v>
      </c>
      <c r="AY133" s="203" t="s">
        <v>118</v>
      </c>
    </row>
    <row r="134" spans="1:65" s="13" customFormat="1" ht="10.199999999999999">
      <c r="B134" s="193"/>
      <c r="C134" s="194"/>
      <c r="D134" s="186" t="s">
        <v>131</v>
      </c>
      <c r="E134" s="195" t="s">
        <v>19</v>
      </c>
      <c r="F134" s="196" t="s">
        <v>187</v>
      </c>
      <c r="G134" s="194"/>
      <c r="H134" s="197">
        <v>6</v>
      </c>
      <c r="I134" s="198"/>
      <c r="J134" s="194"/>
      <c r="K134" s="194"/>
      <c r="L134" s="199"/>
      <c r="M134" s="200"/>
      <c r="N134" s="201"/>
      <c r="O134" s="201"/>
      <c r="P134" s="201"/>
      <c r="Q134" s="201"/>
      <c r="R134" s="201"/>
      <c r="S134" s="201"/>
      <c r="T134" s="202"/>
      <c r="AT134" s="203" t="s">
        <v>131</v>
      </c>
      <c r="AU134" s="203" t="s">
        <v>82</v>
      </c>
      <c r="AV134" s="13" t="s">
        <v>82</v>
      </c>
      <c r="AW134" s="13" t="s">
        <v>33</v>
      </c>
      <c r="AX134" s="13" t="s">
        <v>71</v>
      </c>
      <c r="AY134" s="203" t="s">
        <v>118</v>
      </c>
    </row>
    <row r="135" spans="1:65" s="13" customFormat="1" ht="10.199999999999999">
      <c r="B135" s="193"/>
      <c r="C135" s="194"/>
      <c r="D135" s="186" t="s">
        <v>131</v>
      </c>
      <c r="E135" s="195" t="s">
        <v>19</v>
      </c>
      <c r="F135" s="196" t="s">
        <v>188</v>
      </c>
      <c r="G135" s="194"/>
      <c r="H135" s="197">
        <v>1.92</v>
      </c>
      <c r="I135" s="198"/>
      <c r="J135" s="194"/>
      <c r="K135" s="194"/>
      <c r="L135" s="199"/>
      <c r="M135" s="200"/>
      <c r="N135" s="201"/>
      <c r="O135" s="201"/>
      <c r="P135" s="201"/>
      <c r="Q135" s="201"/>
      <c r="R135" s="201"/>
      <c r="S135" s="201"/>
      <c r="T135" s="202"/>
      <c r="AT135" s="203" t="s">
        <v>131</v>
      </c>
      <c r="AU135" s="203" t="s">
        <v>82</v>
      </c>
      <c r="AV135" s="13" t="s">
        <v>82</v>
      </c>
      <c r="AW135" s="13" t="s">
        <v>33</v>
      </c>
      <c r="AX135" s="13" t="s">
        <v>71</v>
      </c>
      <c r="AY135" s="203" t="s">
        <v>118</v>
      </c>
    </row>
    <row r="136" spans="1:65" s="13" customFormat="1" ht="10.199999999999999">
      <c r="B136" s="193"/>
      <c r="C136" s="194"/>
      <c r="D136" s="186" t="s">
        <v>131</v>
      </c>
      <c r="E136" s="195" t="s">
        <v>19</v>
      </c>
      <c r="F136" s="196" t="s">
        <v>189</v>
      </c>
      <c r="G136" s="194"/>
      <c r="H136" s="197">
        <v>7.8</v>
      </c>
      <c r="I136" s="198"/>
      <c r="J136" s="194"/>
      <c r="K136" s="194"/>
      <c r="L136" s="199"/>
      <c r="M136" s="200"/>
      <c r="N136" s="201"/>
      <c r="O136" s="201"/>
      <c r="P136" s="201"/>
      <c r="Q136" s="201"/>
      <c r="R136" s="201"/>
      <c r="S136" s="201"/>
      <c r="T136" s="202"/>
      <c r="AT136" s="203" t="s">
        <v>131</v>
      </c>
      <c r="AU136" s="203" t="s">
        <v>82</v>
      </c>
      <c r="AV136" s="13" t="s">
        <v>82</v>
      </c>
      <c r="AW136" s="13" t="s">
        <v>33</v>
      </c>
      <c r="AX136" s="13" t="s">
        <v>71</v>
      </c>
      <c r="AY136" s="203" t="s">
        <v>118</v>
      </c>
    </row>
    <row r="137" spans="1:65" s="13" customFormat="1" ht="10.199999999999999">
      <c r="B137" s="193"/>
      <c r="C137" s="194"/>
      <c r="D137" s="186" t="s">
        <v>131</v>
      </c>
      <c r="E137" s="195" t="s">
        <v>19</v>
      </c>
      <c r="F137" s="196" t="s">
        <v>190</v>
      </c>
      <c r="G137" s="194"/>
      <c r="H137" s="197">
        <v>6.6</v>
      </c>
      <c r="I137" s="198"/>
      <c r="J137" s="194"/>
      <c r="K137" s="194"/>
      <c r="L137" s="199"/>
      <c r="M137" s="200"/>
      <c r="N137" s="201"/>
      <c r="O137" s="201"/>
      <c r="P137" s="201"/>
      <c r="Q137" s="201"/>
      <c r="R137" s="201"/>
      <c r="S137" s="201"/>
      <c r="T137" s="202"/>
      <c r="AT137" s="203" t="s">
        <v>131</v>
      </c>
      <c r="AU137" s="203" t="s">
        <v>82</v>
      </c>
      <c r="AV137" s="13" t="s">
        <v>82</v>
      </c>
      <c r="AW137" s="13" t="s">
        <v>33</v>
      </c>
      <c r="AX137" s="13" t="s">
        <v>71</v>
      </c>
      <c r="AY137" s="203" t="s">
        <v>118</v>
      </c>
    </row>
    <row r="138" spans="1:65" s="14" customFormat="1" ht="10.199999999999999">
      <c r="B138" s="204"/>
      <c r="C138" s="205"/>
      <c r="D138" s="186" t="s">
        <v>131</v>
      </c>
      <c r="E138" s="206" t="s">
        <v>19</v>
      </c>
      <c r="F138" s="207" t="s">
        <v>156</v>
      </c>
      <c r="G138" s="205"/>
      <c r="H138" s="206" t="s">
        <v>19</v>
      </c>
      <c r="I138" s="208"/>
      <c r="J138" s="205"/>
      <c r="K138" s="205"/>
      <c r="L138" s="209"/>
      <c r="M138" s="210"/>
      <c r="N138" s="211"/>
      <c r="O138" s="211"/>
      <c r="P138" s="211"/>
      <c r="Q138" s="211"/>
      <c r="R138" s="211"/>
      <c r="S138" s="211"/>
      <c r="T138" s="212"/>
      <c r="AT138" s="213" t="s">
        <v>131</v>
      </c>
      <c r="AU138" s="213" t="s">
        <v>82</v>
      </c>
      <c r="AV138" s="14" t="s">
        <v>79</v>
      </c>
      <c r="AW138" s="14" t="s">
        <v>33</v>
      </c>
      <c r="AX138" s="14" t="s">
        <v>71</v>
      </c>
      <c r="AY138" s="213" t="s">
        <v>118</v>
      </c>
    </row>
    <row r="139" spans="1:65" s="13" customFormat="1" ht="10.199999999999999">
      <c r="B139" s="193"/>
      <c r="C139" s="194"/>
      <c r="D139" s="186" t="s">
        <v>131</v>
      </c>
      <c r="E139" s="195" t="s">
        <v>19</v>
      </c>
      <c r="F139" s="196" t="s">
        <v>191</v>
      </c>
      <c r="G139" s="194"/>
      <c r="H139" s="197">
        <v>2.9</v>
      </c>
      <c r="I139" s="198"/>
      <c r="J139" s="194"/>
      <c r="K139" s="194"/>
      <c r="L139" s="199"/>
      <c r="M139" s="200"/>
      <c r="N139" s="201"/>
      <c r="O139" s="201"/>
      <c r="P139" s="201"/>
      <c r="Q139" s="201"/>
      <c r="R139" s="201"/>
      <c r="S139" s="201"/>
      <c r="T139" s="202"/>
      <c r="AT139" s="203" t="s">
        <v>131</v>
      </c>
      <c r="AU139" s="203" t="s">
        <v>82</v>
      </c>
      <c r="AV139" s="13" t="s">
        <v>82</v>
      </c>
      <c r="AW139" s="13" t="s">
        <v>33</v>
      </c>
      <c r="AX139" s="13" t="s">
        <v>71</v>
      </c>
      <c r="AY139" s="203" t="s">
        <v>118</v>
      </c>
    </row>
    <row r="140" spans="1:65" s="13" customFormat="1" ht="10.199999999999999">
      <c r="B140" s="193"/>
      <c r="C140" s="194"/>
      <c r="D140" s="186" t="s">
        <v>131</v>
      </c>
      <c r="E140" s="195" t="s">
        <v>19</v>
      </c>
      <c r="F140" s="196" t="s">
        <v>192</v>
      </c>
      <c r="G140" s="194"/>
      <c r="H140" s="197">
        <v>5.25</v>
      </c>
      <c r="I140" s="198"/>
      <c r="J140" s="194"/>
      <c r="K140" s="194"/>
      <c r="L140" s="199"/>
      <c r="M140" s="200"/>
      <c r="N140" s="201"/>
      <c r="O140" s="201"/>
      <c r="P140" s="201"/>
      <c r="Q140" s="201"/>
      <c r="R140" s="201"/>
      <c r="S140" s="201"/>
      <c r="T140" s="202"/>
      <c r="AT140" s="203" t="s">
        <v>131</v>
      </c>
      <c r="AU140" s="203" t="s">
        <v>82</v>
      </c>
      <c r="AV140" s="13" t="s">
        <v>82</v>
      </c>
      <c r="AW140" s="13" t="s">
        <v>33</v>
      </c>
      <c r="AX140" s="13" t="s">
        <v>71</v>
      </c>
      <c r="AY140" s="203" t="s">
        <v>118</v>
      </c>
    </row>
    <row r="141" spans="1:65" s="13" customFormat="1" ht="10.199999999999999">
      <c r="B141" s="193"/>
      <c r="C141" s="194"/>
      <c r="D141" s="186" t="s">
        <v>131</v>
      </c>
      <c r="E141" s="195" t="s">
        <v>19</v>
      </c>
      <c r="F141" s="196" t="s">
        <v>193</v>
      </c>
      <c r="G141" s="194"/>
      <c r="H141" s="197">
        <v>1.74</v>
      </c>
      <c r="I141" s="198"/>
      <c r="J141" s="194"/>
      <c r="K141" s="194"/>
      <c r="L141" s="199"/>
      <c r="M141" s="200"/>
      <c r="N141" s="201"/>
      <c r="O141" s="201"/>
      <c r="P141" s="201"/>
      <c r="Q141" s="201"/>
      <c r="R141" s="201"/>
      <c r="S141" s="201"/>
      <c r="T141" s="202"/>
      <c r="AT141" s="203" t="s">
        <v>131</v>
      </c>
      <c r="AU141" s="203" t="s">
        <v>82</v>
      </c>
      <c r="AV141" s="13" t="s">
        <v>82</v>
      </c>
      <c r="AW141" s="13" t="s">
        <v>33</v>
      </c>
      <c r="AX141" s="13" t="s">
        <v>71</v>
      </c>
      <c r="AY141" s="203" t="s">
        <v>118</v>
      </c>
    </row>
    <row r="142" spans="1:65" s="13" customFormat="1" ht="10.199999999999999">
      <c r="B142" s="193"/>
      <c r="C142" s="194"/>
      <c r="D142" s="186" t="s">
        <v>131</v>
      </c>
      <c r="E142" s="195" t="s">
        <v>19</v>
      </c>
      <c r="F142" s="196" t="s">
        <v>194</v>
      </c>
      <c r="G142" s="194"/>
      <c r="H142" s="197">
        <v>2.2000000000000002</v>
      </c>
      <c r="I142" s="198"/>
      <c r="J142" s="194"/>
      <c r="K142" s="194"/>
      <c r="L142" s="199"/>
      <c r="M142" s="200"/>
      <c r="N142" s="201"/>
      <c r="O142" s="201"/>
      <c r="P142" s="201"/>
      <c r="Q142" s="201"/>
      <c r="R142" s="201"/>
      <c r="S142" s="201"/>
      <c r="T142" s="202"/>
      <c r="AT142" s="203" t="s">
        <v>131</v>
      </c>
      <c r="AU142" s="203" t="s">
        <v>82</v>
      </c>
      <c r="AV142" s="13" t="s">
        <v>82</v>
      </c>
      <c r="AW142" s="13" t="s">
        <v>33</v>
      </c>
      <c r="AX142" s="13" t="s">
        <v>71</v>
      </c>
      <c r="AY142" s="203" t="s">
        <v>118</v>
      </c>
    </row>
    <row r="143" spans="1:65" s="2" customFormat="1" ht="19.8" customHeight="1">
      <c r="A143" s="34"/>
      <c r="B143" s="35"/>
      <c r="C143" s="173" t="s">
        <v>195</v>
      </c>
      <c r="D143" s="173" t="s">
        <v>120</v>
      </c>
      <c r="E143" s="174" t="s">
        <v>196</v>
      </c>
      <c r="F143" s="175" t="s">
        <v>197</v>
      </c>
      <c r="G143" s="176" t="s">
        <v>150</v>
      </c>
      <c r="H143" s="177">
        <v>187.17</v>
      </c>
      <c r="I143" s="178"/>
      <c r="J143" s="179">
        <f>ROUND(I143*H143,2)</f>
        <v>0</v>
      </c>
      <c r="K143" s="175" t="s">
        <v>124</v>
      </c>
      <c r="L143" s="39"/>
      <c r="M143" s="180" t="s">
        <v>19</v>
      </c>
      <c r="N143" s="181" t="s">
        <v>42</v>
      </c>
      <c r="O143" s="64"/>
      <c r="P143" s="182">
        <f>O143*H143</f>
        <v>0</v>
      </c>
      <c r="Q143" s="182">
        <v>4.0000000000000003E-5</v>
      </c>
      <c r="R143" s="182">
        <f>Q143*H143</f>
        <v>7.4868000000000001E-3</v>
      </c>
      <c r="S143" s="182">
        <v>9.1999999999999998E-2</v>
      </c>
      <c r="T143" s="183">
        <f>S143*H143</f>
        <v>17.219639999999998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4" t="s">
        <v>125</v>
      </c>
      <c r="AT143" s="184" t="s">
        <v>120</v>
      </c>
      <c r="AU143" s="184" t="s">
        <v>82</v>
      </c>
      <c r="AY143" s="17" t="s">
        <v>118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17" t="s">
        <v>79</v>
      </c>
      <c r="BK143" s="185">
        <f>ROUND(I143*H143,2)</f>
        <v>0</v>
      </c>
      <c r="BL143" s="17" t="s">
        <v>125</v>
      </c>
      <c r="BM143" s="184" t="s">
        <v>198</v>
      </c>
    </row>
    <row r="144" spans="1:65" s="2" customFormat="1" ht="19.2">
      <c r="A144" s="34"/>
      <c r="B144" s="35"/>
      <c r="C144" s="36"/>
      <c r="D144" s="186" t="s">
        <v>127</v>
      </c>
      <c r="E144" s="36"/>
      <c r="F144" s="187" t="s">
        <v>199</v>
      </c>
      <c r="G144" s="36"/>
      <c r="H144" s="36"/>
      <c r="I144" s="188"/>
      <c r="J144" s="36"/>
      <c r="K144" s="36"/>
      <c r="L144" s="39"/>
      <c r="M144" s="189"/>
      <c r="N144" s="190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127</v>
      </c>
      <c r="AU144" s="17" t="s">
        <v>82</v>
      </c>
    </row>
    <row r="145" spans="1:65" s="2" customFormat="1" ht="10.199999999999999">
      <c r="A145" s="34"/>
      <c r="B145" s="35"/>
      <c r="C145" s="36"/>
      <c r="D145" s="191" t="s">
        <v>129</v>
      </c>
      <c r="E145" s="36"/>
      <c r="F145" s="192" t="s">
        <v>200</v>
      </c>
      <c r="G145" s="36"/>
      <c r="H145" s="36"/>
      <c r="I145" s="188"/>
      <c r="J145" s="36"/>
      <c r="K145" s="36"/>
      <c r="L145" s="39"/>
      <c r="M145" s="189"/>
      <c r="N145" s="190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129</v>
      </c>
      <c r="AU145" s="17" t="s">
        <v>82</v>
      </c>
    </row>
    <row r="146" spans="1:65" s="13" customFormat="1" ht="10.199999999999999">
      <c r="B146" s="193"/>
      <c r="C146" s="194"/>
      <c r="D146" s="186" t="s">
        <v>131</v>
      </c>
      <c r="E146" s="195" t="s">
        <v>19</v>
      </c>
      <c r="F146" s="196" t="s">
        <v>201</v>
      </c>
      <c r="G146" s="194"/>
      <c r="H146" s="197">
        <v>165</v>
      </c>
      <c r="I146" s="198"/>
      <c r="J146" s="194"/>
      <c r="K146" s="194"/>
      <c r="L146" s="199"/>
      <c r="M146" s="200"/>
      <c r="N146" s="201"/>
      <c r="O146" s="201"/>
      <c r="P146" s="201"/>
      <c r="Q146" s="201"/>
      <c r="R146" s="201"/>
      <c r="S146" s="201"/>
      <c r="T146" s="202"/>
      <c r="AT146" s="203" t="s">
        <v>131</v>
      </c>
      <c r="AU146" s="203" t="s">
        <v>82</v>
      </c>
      <c r="AV146" s="13" t="s">
        <v>82</v>
      </c>
      <c r="AW146" s="13" t="s">
        <v>33</v>
      </c>
      <c r="AX146" s="13" t="s">
        <v>71</v>
      </c>
      <c r="AY146" s="203" t="s">
        <v>118</v>
      </c>
    </row>
    <row r="147" spans="1:65" s="13" customFormat="1" ht="10.199999999999999">
      <c r="B147" s="193"/>
      <c r="C147" s="194"/>
      <c r="D147" s="186" t="s">
        <v>131</v>
      </c>
      <c r="E147" s="195" t="s">
        <v>19</v>
      </c>
      <c r="F147" s="196" t="s">
        <v>155</v>
      </c>
      <c r="G147" s="194"/>
      <c r="H147" s="197">
        <v>20.52</v>
      </c>
      <c r="I147" s="198"/>
      <c r="J147" s="194"/>
      <c r="K147" s="194"/>
      <c r="L147" s="199"/>
      <c r="M147" s="200"/>
      <c r="N147" s="201"/>
      <c r="O147" s="201"/>
      <c r="P147" s="201"/>
      <c r="Q147" s="201"/>
      <c r="R147" s="201"/>
      <c r="S147" s="201"/>
      <c r="T147" s="202"/>
      <c r="AT147" s="203" t="s">
        <v>131</v>
      </c>
      <c r="AU147" s="203" t="s">
        <v>82</v>
      </c>
      <c r="AV147" s="13" t="s">
        <v>82</v>
      </c>
      <c r="AW147" s="13" t="s">
        <v>33</v>
      </c>
      <c r="AX147" s="13" t="s">
        <v>71</v>
      </c>
      <c r="AY147" s="203" t="s">
        <v>118</v>
      </c>
    </row>
    <row r="148" spans="1:65" s="14" customFormat="1" ht="10.199999999999999">
      <c r="B148" s="204"/>
      <c r="C148" s="205"/>
      <c r="D148" s="186" t="s">
        <v>131</v>
      </c>
      <c r="E148" s="206" t="s">
        <v>19</v>
      </c>
      <c r="F148" s="207" t="s">
        <v>156</v>
      </c>
      <c r="G148" s="205"/>
      <c r="H148" s="206" t="s">
        <v>19</v>
      </c>
      <c r="I148" s="208"/>
      <c r="J148" s="205"/>
      <c r="K148" s="205"/>
      <c r="L148" s="209"/>
      <c r="M148" s="210"/>
      <c r="N148" s="211"/>
      <c r="O148" s="211"/>
      <c r="P148" s="211"/>
      <c r="Q148" s="211"/>
      <c r="R148" s="211"/>
      <c r="S148" s="211"/>
      <c r="T148" s="212"/>
      <c r="AT148" s="213" t="s">
        <v>131</v>
      </c>
      <c r="AU148" s="213" t="s">
        <v>82</v>
      </c>
      <c r="AV148" s="14" t="s">
        <v>79</v>
      </c>
      <c r="AW148" s="14" t="s">
        <v>33</v>
      </c>
      <c r="AX148" s="14" t="s">
        <v>71</v>
      </c>
      <c r="AY148" s="213" t="s">
        <v>118</v>
      </c>
    </row>
    <row r="149" spans="1:65" s="13" customFormat="1" ht="10.199999999999999">
      <c r="B149" s="193"/>
      <c r="C149" s="194"/>
      <c r="D149" s="186" t="s">
        <v>131</v>
      </c>
      <c r="E149" s="195" t="s">
        <v>19</v>
      </c>
      <c r="F149" s="196" t="s">
        <v>157</v>
      </c>
      <c r="G149" s="194"/>
      <c r="H149" s="197">
        <v>0.9</v>
      </c>
      <c r="I149" s="198"/>
      <c r="J149" s="194"/>
      <c r="K149" s="194"/>
      <c r="L149" s="199"/>
      <c r="M149" s="200"/>
      <c r="N149" s="201"/>
      <c r="O149" s="201"/>
      <c r="P149" s="201"/>
      <c r="Q149" s="201"/>
      <c r="R149" s="201"/>
      <c r="S149" s="201"/>
      <c r="T149" s="202"/>
      <c r="AT149" s="203" t="s">
        <v>131</v>
      </c>
      <c r="AU149" s="203" t="s">
        <v>82</v>
      </c>
      <c r="AV149" s="13" t="s">
        <v>82</v>
      </c>
      <c r="AW149" s="13" t="s">
        <v>33</v>
      </c>
      <c r="AX149" s="13" t="s">
        <v>71</v>
      </c>
      <c r="AY149" s="203" t="s">
        <v>118</v>
      </c>
    </row>
    <row r="150" spans="1:65" s="13" customFormat="1" ht="10.199999999999999">
      <c r="B150" s="193"/>
      <c r="C150" s="194"/>
      <c r="D150" s="186" t="s">
        <v>131</v>
      </c>
      <c r="E150" s="195" t="s">
        <v>19</v>
      </c>
      <c r="F150" s="196" t="s">
        <v>158</v>
      </c>
      <c r="G150" s="194"/>
      <c r="H150" s="197">
        <v>0.75</v>
      </c>
      <c r="I150" s="198"/>
      <c r="J150" s="194"/>
      <c r="K150" s="194"/>
      <c r="L150" s="199"/>
      <c r="M150" s="200"/>
      <c r="N150" s="201"/>
      <c r="O150" s="201"/>
      <c r="P150" s="201"/>
      <c r="Q150" s="201"/>
      <c r="R150" s="201"/>
      <c r="S150" s="201"/>
      <c r="T150" s="202"/>
      <c r="AT150" s="203" t="s">
        <v>131</v>
      </c>
      <c r="AU150" s="203" t="s">
        <v>82</v>
      </c>
      <c r="AV150" s="13" t="s">
        <v>82</v>
      </c>
      <c r="AW150" s="13" t="s">
        <v>33</v>
      </c>
      <c r="AX150" s="13" t="s">
        <v>71</v>
      </c>
      <c r="AY150" s="203" t="s">
        <v>118</v>
      </c>
    </row>
    <row r="151" spans="1:65" s="2" customFormat="1" ht="14.4" customHeight="1">
      <c r="A151" s="34"/>
      <c r="B151" s="35"/>
      <c r="C151" s="173" t="s">
        <v>202</v>
      </c>
      <c r="D151" s="173" t="s">
        <v>120</v>
      </c>
      <c r="E151" s="174" t="s">
        <v>203</v>
      </c>
      <c r="F151" s="175" t="s">
        <v>204</v>
      </c>
      <c r="G151" s="176" t="s">
        <v>205</v>
      </c>
      <c r="H151" s="177">
        <v>39.6</v>
      </c>
      <c r="I151" s="178"/>
      <c r="J151" s="179">
        <f>ROUND(I151*H151,2)</f>
        <v>0</v>
      </c>
      <c r="K151" s="175" t="s">
        <v>124</v>
      </c>
      <c r="L151" s="39"/>
      <c r="M151" s="180" t="s">
        <v>19</v>
      </c>
      <c r="N151" s="181" t="s">
        <v>42</v>
      </c>
      <c r="O151" s="64"/>
      <c r="P151" s="182">
        <f>O151*H151</f>
        <v>0</v>
      </c>
      <c r="Q151" s="182">
        <v>8.6800000000000002E-3</v>
      </c>
      <c r="R151" s="182">
        <f>Q151*H151</f>
        <v>0.34372800000000003</v>
      </c>
      <c r="S151" s="182">
        <v>0</v>
      </c>
      <c r="T151" s="18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4" t="s">
        <v>125</v>
      </c>
      <c r="AT151" s="184" t="s">
        <v>120</v>
      </c>
      <c r="AU151" s="184" t="s">
        <v>82</v>
      </c>
      <c r="AY151" s="17" t="s">
        <v>118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7" t="s">
        <v>79</v>
      </c>
      <c r="BK151" s="185">
        <f>ROUND(I151*H151,2)</f>
        <v>0</v>
      </c>
      <c r="BL151" s="17" t="s">
        <v>125</v>
      </c>
      <c r="BM151" s="184" t="s">
        <v>206</v>
      </c>
    </row>
    <row r="152" spans="1:65" s="2" customFormat="1" ht="28.8">
      <c r="A152" s="34"/>
      <c r="B152" s="35"/>
      <c r="C152" s="36"/>
      <c r="D152" s="186" t="s">
        <v>127</v>
      </c>
      <c r="E152" s="36"/>
      <c r="F152" s="187" t="s">
        <v>207</v>
      </c>
      <c r="G152" s="36"/>
      <c r="H152" s="36"/>
      <c r="I152" s="188"/>
      <c r="J152" s="36"/>
      <c r="K152" s="36"/>
      <c r="L152" s="39"/>
      <c r="M152" s="189"/>
      <c r="N152" s="190"/>
      <c r="O152" s="64"/>
      <c r="P152" s="64"/>
      <c r="Q152" s="64"/>
      <c r="R152" s="64"/>
      <c r="S152" s="64"/>
      <c r="T152" s="65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127</v>
      </c>
      <c r="AU152" s="17" t="s">
        <v>82</v>
      </c>
    </row>
    <row r="153" spans="1:65" s="2" customFormat="1" ht="10.199999999999999">
      <c r="A153" s="34"/>
      <c r="B153" s="35"/>
      <c r="C153" s="36"/>
      <c r="D153" s="191" t="s">
        <v>129</v>
      </c>
      <c r="E153" s="36"/>
      <c r="F153" s="192" t="s">
        <v>208</v>
      </c>
      <c r="G153" s="36"/>
      <c r="H153" s="36"/>
      <c r="I153" s="188"/>
      <c r="J153" s="36"/>
      <c r="K153" s="36"/>
      <c r="L153" s="39"/>
      <c r="M153" s="189"/>
      <c r="N153" s="190"/>
      <c r="O153" s="64"/>
      <c r="P153" s="64"/>
      <c r="Q153" s="64"/>
      <c r="R153" s="64"/>
      <c r="S153" s="64"/>
      <c r="T153" s="65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129</v>
      </c>
      <c r="AU153" s="17" t="s">
        <v>82</v>
      </c>
    </row>
    <row r="154" spans="1:65" s="14" customFormat="1" ht="10.199999999999999">
      <c r="B154" s="204"/>
      <c r="C154" s="205"/>
      <c r="D154" s="186" t="s">
        <v>131</v>
      </c>
      <c r="E154" s="206" t="s">
        <v>19</v>
      </c>
      <c r="F154" s="207" t="s">
        <v>209</v>
      </c>
      <c r="G154" s="205"/>
      <c r="H154" s="206" t="s">
        <v>19</v>
      </c>
      <c r="I154" s="208"/>
      <c r="J154" s="205"/>
      <c r="K154" s="205"/>
      <c r="L154" s="209"/>
      <c r="M154" s="210"/>
      <c r="N154" s="211"/>
      <c r="O154" s="211"/>
      <c r="P154" s="211"/>
      <c r="Q154" s="211"/>
      <c r="R154" s="211"/>
      <c r="S154" s="211"/>
      <c r="T154" s="212"/>
      <c r="AT154" s="213" t="s">
        <v>131</v>
      </c>
      <c r="AU154" s="213" t="s">
        <v>82</v>
      </c>
      <c r="AV154" s="14" t="s">
        <v>79</v>
      </c>
      <c r="AW154" s="14" t="s">
        <v>33</v>
      </c>
      <c r="AX154" s="14" t="s">
        <v>71</v>
      </c>
      <c r="AY154" s="213" t="s">
        <v>118</v>
      </c>
    </row>
    <row r="155" spans="1:65" s="13" customFormat="1" ht="10.199999999999999">
      <c r="B155" s="193"/>
      <c r="C155" s="194"/>
      <c r="D155" s="186" t="s">
        <v>131</v>
      </c>
      <c r="E155" s="195" t="s">
        <v>19</v>
      </c>
      <c r="F155" s="196" t="s">
        <v>210</v>
      </c>
      <c r="G155" s="194"/>
      <c r="H155" s="197">
        <v>23</v>
      </c>
      <c r="I155" s="198"/>
      <c r="J155" s="194"/>
      <c r="K155" s="194"/>
      <c r="L155" s="199"/>
      <c r="M155" s="200"/>
      <c r="N155" s="201"/>
      <c r="O155" s="201"/>
      <c r="P155" s="201"/>
      <c r="Q155" s="201"/>
      <c r="R155" s="201"/>
      <c r="S155" s="201"/>
      <c r="T155" s="202"/>
      <c r="AT155" s="203" t="s">
        <v>131</v>
      </c>
      <c r="AU155" s="203" t="s">
        <v>82</v>
      </c>
      <c r="AV155" s="13" t="s">
        <v>82</v>
      </c>
      <c r="AW155" s="13" t="s">
        <v>33</v>
      </c>
      <c r="AX155" s="13" t="s">
        <v>71</v>
      </c>
      <c r="AY155" s="203" t="s">
        <v>118</v>
      </c>
    </row>
    <row r="156" spans="1:65" s="13" customFormat="1" ht="10.199999999999999">
      <c r="B156" s="193"/>
      <c r="C156" s="194"/>
      <c r="D156" s="186" t="s">
        <v>131</v>
      </c>
      <c r="E156" s="195" t="s">
        <v>19</v>
      </c>
      <c r="F156" s="196" t="s">
        <v>211</v>
      </c>
      <c r="G156" s="194"/>
      <c r="H156" s="197">
        <v>14.4</v>
      </c>
      <c r="I156" s="198"/>
      <c r="J156" s="194"/>
      <c r="K156" s="194"/>
      <c r="L156" s="199"/>
      <c r="M156" s="200"/>
      <c r="N156" s="201"/>
      <c r="O156" s="201"/>
      <c r="P156" s="201"/>
      <c r="Q156" s="201"/>
      <c r="R156" s="201"/>
      <c r="S156" s="201"/>
      <c r="T156" s="202"/>
      <c r="AT156" s="203" t="s">
        <v>131</v>
      </c>
      <c r="AU156" s="203" t="s">
        <v>82</v>
      </c>
      <c r="AV156" s="13" t="s">
        <v>82</v>
      </c>
      <c r="AW156" s="13" t="s">
        <v>33</v>
      </c>
      <c r="AX156" s="13" t="s">
        <v>71</v>
      </c>
      <c r="AY156" s="203" t="s">
        <v>118</v>
      </c>
    </row>
    <row r="157" spans="1:65" s="13" customFormat="1" ht="10.199999999999999">
      <c r="B157" s="193"/>
      <c r="C157" s="194"/>
      <c r="D157" s="186" t="s">
        <v>131</v>
      </c>
      <c r="E157" s="195" t="s">
        <v>19</v>
      </c>
      <c r="F157" s="196" t="s">
        <v>212</v>
      </c>
      <c r="G157" s="194"/>
      <c r="H157" s="197">
        <v>2.2000000000000002</v>
      </c>
      <c r="I157" s="198"/>
      <c r="J157" s="194"/>
      <c r="K157" s="194"/>
      <c r="L157" s="199"/>
      <c r="M157" s="200"/>
      <c r="N157" s="201"/>
      <c r="O157" s="201"/>
      <c r="P157" s="201"/>
      <c r="Q157" s="201"/>
      <c r="R157" s="201"/>
      <c r="S157" s="201"/>
      <c r="T157" s="202"/>
      <c r="AT157" s="203" t="s">
        <v>131</v>
      </c>
      <c r="AU157" s="203" t="s">
        <v>82</v>
      </c>
      <c r="AV157" s="13" t="s">
        <v>82</v>
      </c>
      <c r="AW157" s="13" t="s">
        <v>33</v>
      </c>
      <c r="AX157" s="13" t="s">
        <v>71</v>
      </c>
      <c r="AY157" s="203" t="s">
        <v>118</v>
      </c>
    </row>
    <row r="158" spans="1:65" s="2" customFormat="1" ht="14.4" customHeight="1">
      <c r="A158" s="34"/>
      <c r="B158" s="35"/>
      <c r="C158" s="173" t="s">
        <v>213</v>
      </c>
      <c r="D158" s="173" t="s">
        <v>120</v>
      </c>
      <c r="E158" s="174" t="s">
        <v>214</v>
      </c>
      <c r="F158" s="175" t="s">
        <v>215</v>
      </c>
      <c r="G158" s="176" t="s">
        <v>205</v>
      </c>
      <c r="H158" s="177">
        <v>2.2000000000000002</v>
      </c>
      <c r="I158" s="178"/>
      <c r="J158" s="179">
        <f>ROUND(I158*H158,2)</f>
        <v>0</v>
      </c>
      <c r="K158" s="175" t="s">
        <v>124</v>
      </c>
      <c r="L158" s="39"/>
      <c r="M158" s="180" t="s">
        <v>19</v>
      </c>
      <c r="N158" s="181" t="s">
        <v>42</v>
      </c>
      <c r="O158" s="64"/>
      <c r="P158" s="182">
        <f>O158*H158</f>
        <v>0</v>
      </c>
      <c r="Q158" s="182">
        <v>3.6900000000000002E-2</v>
      </c>
      <c r="R158" s="182">
        <f>Q158*H158</f>
        <v>8.1180000000000016E-2</v>
      </c>
      <c r="S158" s="182">
        <v>0</v>
      </c>
      <c r="T158" s="18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4" t="s">
        <v>125</v>
      </c>
      <c r="AT158" s="184" t="s">
        <v>120</v>
      </c>
      <c r="AU158" s="184" t="s">
        <v>82</v>
      </c>
      <c r="AY158" s="17" t="s">
        <v>118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7" t="s">
        <v>79</v>
      </c>
      <c r="BK158" s="185">
        <f>ROUND(I158*H158,2)</f>
        <v>0</v>
      </c>
      <c r="BL158" s="17" t="s">
        <v>125</v>
      </c>
      <c r="BM158" s="184" t="s">
        <v>216</v>
      </c>
    </row>
    <row r="159" spans="1:65" s="2" customFormat="1" ht="28.8">
      <c r="A159" s="34"/>
      <c r="B159" s="35"/>
      <c r="C159" s="36"/>
      <c r="D159" s="186" t="s">
        <v>127</v>
      </c>
      <c r="E159" s="36"/>
      <c r="F159" s="187" t="s">
        <v>217</v>
      </c>
      <c r="G159" s="36"/>
      <c r="H159" s="36"/>
      <c r="I159" s="188"/>
      <c r="J159" s="36"/>
      <c r="K159" s="36"/>
      <c r="L159" s="39"/>
      <c r="M159" s="189"/>
      <c r="N159" s="190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127</v>
      </c>
      <c r="AU159" s="17" t="s">
        <v>82</v>
      </c>
    </row>
    <row r="160" spans="1:65" s="2" customFormat="1" ht="10.199999999999999">
      <c r="A160" s="34"/>
      <c r="B160" s="35"/>
      <c r="C160" s="36"/>
      <c r="D160" s="191" t="s">
        <v>129</v>
      </c>
      <c r="E160" s="36"/>
      <c r="F160" s="192" t="s">
        <v>218</v>
      </c>
      <c r="G160" s="36"/>
      <c r="H160" s="36"/>
      <c r="I160" s="188"/>
      <c r="J160" s="36"/>
      <c r="K160" s="36"/>
      <c r="L160" s="39"/>
      <c r="M160" s="189"/>
      <c r="N160" s="190"/>
      <c r="O160" s="64"/>
      <c r="P160" s="64"/>
      <c r="Q160" s="64"/>
      <c r="R160" s="64"/>
      <c r="S160" s="64"/>
      <c r="T160" s="65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129</v>
      </c>
      <c r="AU160" s="17" t="s">
        <v>82</v>
      </c>
    </row>
    <row r="161" spans="1:65" s="13" customFormat="1" ht="10.199999999999999">
      <c r="B161" s="193"/>
      <c r="C161" s="194"/>
      <c r="D161" s="186" t="s">
        <v>131</v>
      </c>
      <c r="E161" s="195" t="s">
        <v>19</v>
      </c>
      <c r="F161" s="196" t="s">
        <v>219</v>
      </c>
      <c r="G161" s="194"/>
      <c r="H161" s="197">
        <v>2.2000000000000002</v>
      </c>
      <c r="I161" s="198"/>
      <c r="J161" s="194"/>
      <c r="K161" s="194"/>
      <c r="L161" s="199"/>
      <c r="M161" s="200"/>
      <c r="N161" s="201"/>
      <c r="O161" s="201"/>
      <c r="P161" s="201"/>
      <c r="Q161" s="201"/>
      <c r="R161" s="201"/>
      <c r="S161" s="201"/>
      <c r="T161" s="202"/>
      <c r="AT161" s="203" t="s">
        <v>131</v>
      </c>
      <c r="AU161" s="203" t="s">
        <v>82</v>
      </c>
      <c r="AV161" s="13" t="s">
        <v>82</v>
      </c>
      <c r="AW161" s="13" t="s">
        <v>33</v>
      </c>
      <c r="AX161" s="13" t="s">
        <v>71</v>
      </c>
      <c r="AY161" s="203" t="s">
        <v>118</v>
      </c>
    </row>
    <row r="162" spans="1:65" s="2" customFormat="1" ht="14.4" customHeight="1">
      <c r="A162" s="34"/>
      <c r="B162" s="35"/>
      <c r="C162" s="173" t="s">
        <v>220</v>
      </c>
      <c r="D162" s="173" t="s">
        <v>120</v>
      </c>
      <c r="E162" s="174" t="s">
        <v>221</v>
      </c>
      <c r="F162" s="175" t="s">
        <v>222</v>
      </c>
      <c r="G162" s="176" t="s">
        <v>205</v>
      </c>
      <c r="H162" s="177">
        <v>78.05</v>
      </c>
      <c r="I162" s="178"/>
      <c r="J162" s="179">
        <f>ROUND(I162*H162,2)</f>
        <v>0</v>
      </c>
      <c r="K162" s="175" t="s">
        <v>124</v>
      </c>
      <c r="L162" s="39"/>
      <c r="M162" s="180" t="s">
        <v>19</v>
      </c>
      <c r="N162" s="181" t="s">
        <v>42</v>
      </c>
      <c r="O162" s="64"/>
      <c r="P162" s="182">
        <f>O162*H162</f>
        <v>0</v>
      </c>
      <c r="Q162" s="182">
        <v>3.6900000000000002E-2</v>
      </c>
      <c r="R162" s="182">
        <f>Q162*H162</f>
        <v>2.880045</v>
      </c>
      <c r="S162" s="182">
        <v>0</v>
      </c>
      <c r="T162" s="18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4" t="s">
        <v>125</v>
      </c>
      <c r="AT162" s="184" t="s">
        <v>120</v>
      </c>
      <c r="AU162" s="184" t="s">
        <v>82</v>
      </c>
      <c r="AY162" s="17" t="s">
        <v>118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7" t="s">
        <v>79</v>
      </c>
      <c r="BK162" s="185">
        <f>ROUND(I162*H162,2)</f>
        <v>0</v>
      </c>
      <c r="BL162" s="17" t="s">
        <v>125</v>
      </c>
      <c r="BM162" s="184" t="s">
        <v>223</v>
      </c>
    </row>
    <row r="163" spans="1:65" s="2" customFormat="1" ht="28.8">
      <c r="A163" s="34"/>
      <c r="B163" s="35"/>
      <c r="C163" s="36"/>
      <c r="D163" s="186" t="s">
        <v>127</v>
      </c>
      <c r="E163" s="36"/>
      <c r="F163" s="187" t="s">
        <v>224</v>
      </c>
      <c r="G163" s="36"/>
      <c r="H163" s="36"/>
      <c r="I163" s="188"/>
      <c r="J163" s="36"/>
      <c r="K163" s="36"/>
      <c r="L163" s="39"/>
      <c r="M163" s="189"/>
      <c r="N163" s="190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127</v>
      </c>
      <c r="AU163" s="17" t="s">
        <v>82</v>
      </c>
    </row>
    <row r="164" spans="1:65" s="2" customFormat="1" ht="10.199999999999999">
      <c r="A164" s="34"/>
      <c r="B164" s="35"/>
      <c r="C164" s="36"/>
      <c r="D164" s="191" t="s">
        <v>129</v>
      </c>
      <c r="E164" s="36"/>
      <c r="F164" s="192" t="s">
        <v>225</v>
      </c>
      <c r="G164" s="36"/>
      <c r="H164" s="36"/>
      <c r="I164" s="188"/>
      <c r="J164" s="36"/>
      <c r="K164" s="36"/>
      <c r="L164" s="39"/>
      <c r="M164" s="189"/>
      <c r="N164" s="190"/>
      <c r="O164" s="64"/>
      <c r="P164" s="64"/>
      <c r="Q164" s="64"/>
      <c r="R164" s="64"/>
      <c r="S164" s="64"/>
      <c r="T164" s="65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129</v>
      </c>
      <c r="AU164" s="17" t="s">
        <v>82</v>
      </c>
    </row>
    <row r="165" spans="1:65" s="14" customFormat="1" ht="10.199999999999999">
      <c r="B165" s="204"/>
      <c r="C165" s="205"/>
      <c r="D165" s="186" t="s">
        <v>131</v>
      </c>
      <c r="E165" s="206" t="s">
        <v>19</v>
      </c>
      <c r="F165" s="207" t="s">
        <v>209</v>
      </c>
      <c r="G165" s="205"/>
      <c r="H165" s="206" t="s">
        <v>19</v>
      </c>
      <c r="I165" s="208"/>
      <c r="J165" s="205"/>
      <c r="K165" s="205"/>
      <c r="L165" s="209"/>
      <c r="M165" s="210"/>
      <c r="N165" s="211"/>
      <c r="O165" s="211"/>
      <c r="P165" s="211"/>
      <c r="Q165" s="211"/>
      <c r="R165" s="211"/>
      <c r="S165" s="211"/>
      <c r="T165" s="212"/>
      <c r="AT165" s="213" t="s">
        <v>131</v>
      </c>
      <c r="AU165" s="213" t="s">
        <v>82</v>
      </c>
      <c r="AV165" s="14" t="s">
        <v>79</v>
      </c>
      <c r="AW165" s="14" t="s">
        <v>33</v>
      </c>
      <c r="AX165" s="14" t="s">
        <v>71</v>
      </c>
      <c r="AY165" s="213" t="s">
        <v>118</v>
      </c>
    </row>
    <row r="166" spans="1:65" s="13" customFormat="1" ht="10.199999999999999">
      <c r="B166" s="193"/>
      <c r="C166" s="194"/>
      <c r="D166" s="186" t="s">
        <v>131</v>
      </c>
      <c r="E166" s="195" t="s">
        <v>19</v>
      </c>
      <c r="F166" s="196" t="s">
        <v>226</v>
      </c>
      <c r="G166" s="194"/>
      <c r="H166" s="197">
        <v>28.35</v>
      </c>
      <c r="I166" s="198"/>
      <c r="J166" s="194"/>
      <c r="K166" s="194"/>
      <c r="L166" s="199"/>
      <c r="M166" s="200"/>
      <c r="N166" s="201"/>
      <c r="O166" s="201"/>
      <c r="P166" s="201"/>
      <c r="Q166" s="201"/>
      <c r="R166" s="201"/>
      <c r="S166" s="201"/>
      <c r="T166" s="202"/>
      <c r="AT166" s="203" t="s">
        <v>131</v>
      </c>
      <c r="AU166" s="203" t="s">
        <v>82</v>
      </c>
      <c r="AV166" s="13" t="s">
        <v>82</v>
      </c>
      <c r="AW166" s="13" t="s">
        <v>33</v>
      </c>
      <c r="AX166" s="13" t="s">
        <v>71</v>
      </c>
      <c r="AY166" s="203" t="s">
        <v>118</v>
      </c>
    </row>
    <row r="167" spans="1:65" s="13" customFormat="1" ht="10.199999999999999">
      <c r="B167" s="193"/>
      <c r="C167" s="194"/>
      <c r="D167" s="186" t="s">
        <v>131</v>
      </c>
      <c r="E167" s="195" t="s">
        <v>19</v>
      </c>
      <c r="F167" s="196" t="s">
        <v>227</v>
      </c>
      <c r="G167" s="194"/>
      <c r="H167" s="197">
        <v>2.5</v>
      </c>
      <c r="I167" s="198"/>
      <c r="J167" s="194"/>
      <c r="K167" s="194"/>
      <c r="L167" s="199"/>
      <c r="M167" s="200"/>
      <c r="N167" s="201"/>
      <c r="O167" s="201"/>
      <c r="P167" s="201"/>
      <c r="Q167" s="201"/>
      <c r="R167" s="201"/>
      <c r="S167" s="201"/>
      <c r="T167" s="202"/>
      <c r="AT167" s="203" t="s">
        <v>131</v>
      </c>
      <c r="AU167" s="203" t="s">
        <v>82</v>
      </c>
      <c r="AV167" s="13" t="s">
        <v>82</v>
      </c>
      <c r="AW167" s="13" t="s">
        <v>33</v>
      </c>
      <c r="AX167" s="13" t="s">
        <v>71</v>
      </c>
      <c r="AY167" s="203" t="s">
        <v>118</v>
      </c>
    </row>
    <row r="168" spans="1:65" s="13" customFormat="1" ht="10.199999999999999">
      <c r="B168" s="193"/>
      <c r="C168" s="194"/>
      <c r="D168" s="186" t="s">
        <v>131</v>
      </c>
      <c r="E168" s="195" t="s">
        <v>19</v>
      </c>
      <c r="F168" s="196" t="s">
        <v>228</v>
      </c>
      <c r="G168" s="194"/>
      <c r="H168" s="197">
        <v>2.2000000000000002</v>
      </c>
      <c r="I168" s="198"/>
      <c r="J168" s="194"/>
      <c r="K168" s="194"/>
      <c r="L168" s="199"/>
      <c r="M168" s="200"/>
      <c r="N168" s="201"/>
      <c r="O168" s="201"/>
      <c r="P168" s="201"/>
      <c r="Q168" s="201"/>
      <c r="R168" s="201"/>
      <c r="S168" s="201"/>
      <c r="T168" s="202"/>
      <c r="AT168" s="203" t="s">
        <v>131</v>
      </c>
      <c r="AU168" s="203" t="s">
        <v>82</v>
      </c>
      <c r="AV168" s="13" t="s">
        <v>82</v>
      </c>
      <c r="AW168" s="13" t="s">
        <v>33</v>
      </c>
      <c r="AX168" s="13" t="s">
        <v>71</v>
      </c>
      <c r="AY168" s="203" t="s">
        <v>118</v>
      </c>
    </row>
    <row r="169" spans="1:65" s="13" customFormat="1" ht="10.199999999999999">
      <c r="B169" s="193"/>
      <c r="C169" s="194"/>
      <c r="D169" s="186" t="s">
        <v>131</v>
      </c>
      <c r="E169" s="195" t="s">
        <v>19</v>
      </c>
      <c r="F169" s="196" t="s">
        <v>229</v>
      </c>
      <c r="G169" s="194"/>
      <c r="H169" s="197">
        <v>40</v>
      </c>
      <c r="I169" s="198"/>
      <c r="J169" s="194"/>
      <c r="K169" s="194"/>
      <c r="L169" s="199"/>
      <c r="M169" s="200"/>
      <c r="N169" s="201"/>
      <c r="O169" s="201"/>
      <c r="P169" s="201"/>
      <c r="Q169" s="201"/>
      <c r="R169" s="201"/>
      <c r="S169" s="201"/>
      <c r="T169" s="202"/>
      <c r="AT169" s="203" t="s">
        <v>131</v>
      </c>
      <c r="AU169" s="203" t="s">
        <v>82</v>
      </c>
      <c r="AV169" s="13" t="s">
        <v>82</v>
      </c>
      <c r="AW169" s="13" t="s">
        <v>33</v>
      </c>
      <c r="AX169" s="13" t="s">
        <v>71</v>
      </c>
      <c r="AY169" s="203" t="s">
        <v>118</v>
      </c>
    </row>
    <row r="170" spans="1:65" s="13" customFormat="1" ht="10.199999999999999">
      <c r="B170" s="193"/>
      <c r="C170" s="194"/>
      <c r="D170" s="186" t="s">
        <v>131</v>
      </c>
      <c r="E170" s="195" t="s">
        <v>19</v>
      </c>
      <c r="F170" s="196" t="s">
        <v>230</v>
      </c>
      <c r="G170" s="194"/>
      <c r="H170" s="197">
        <v>5</v>
      </c>
      <c r="I170" s="198"/>
      <c r="J170" s="194"/>
      <c r="K170" s="194"/>
      <c r="L170" s="199"/>
      <c r="M170" s="200"/>
      <c r="N170" s="201"/>
      <c r="O170" s="201"/>
      <c r="P170" s="201"/>
      <c r="Q170" s="201"/>
      <c r="R170" s="201"/>
      <c r="S170" s="201"/>
      <c r="T170" s="202"/>
      <c r="AT170" s="203" t="s">
        <v>131</v>
      </c>
      <c r="AU170" s="203" t="s">
        <v>82</v>
      </c>
      <c r="AV170" s="13" t="s">
        <v>82</v>
      </c>
      <c r="AW170" s="13" t="s">
        <v>33</v>
      </c>
      <c r="AX170" s="13" t="s">
        <v>71</v>
      </c>
      <c r="AY170" s="203" t="s">
        <v>118</v>
      </c>
    </row>
    <row r="171" spans="1:65" s="2" customFormat="1" ht="14.4" customHeight="1">
      <c r="A171" s="34"/>
      <c r="B171" s="35"/>
      <c r="C171" s="173" t="s">
        <v>231</v>
      </c>
      <c r="D171" s="173" t="s">
        <v>120</v>
      </c>
      <c r="E171" s="174" t="s">
        <v>232</v>
      </c>
      <c r="F171" s="175" t="s">
        <v>233</v>
      </c>
      <c r="G171" s="176" t="s">
        <v>150</v>
      </c>
      <c r="H171" s="177">
        <v>36.299999999999997</v>
      </c>
      <c r="I171" s="178"/>
      <c r="J171" s="179">
        <f>ROUND(I171*H171,2)</f>
        <v>0</v>
      </c>
      <c r="K171" s="175" t="s">
        <v>124</v>
      </c>
      <c r="L171" s="39"/>
      <c r="M171" s="180" t="s">
        <v>19</v>
      </c>
      <c r="N171" s="181" t="s">
        <v>42</v>
      </c>
      <c r="O171" s="64"/>
      <c r="P171" s="182">
        <f>O171*H171</f>
        <v>0</v>
      </c>
      <c r="Q171" s="182">
        <v>0</v>
      </c>
      <c r="R171" s="182">
        <f>Q171*H171</f>
        <v>0</v>
      </c>
      <c r="S171" s="182">
        <v>0</v>
      </c>
      <c r="T171" s="183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4" t="s">
        <v>125</v>
      </c>
      <c r="AT171" s="184" t="s">
        <v>120</v>
      </c>
      <c r="AU171" s="184" t="s">
        <v>82</v>
      </c>
      <c r="AY171" s="17" t="s">
        <v>118</v>
      </c>
      <c r="BE171" s="185">
        <f>IF(N171="základní",J171,0)</f>
        <v>0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17" t="s">
        <v>79</v>
      </c>
      <c r="BK171" s="185">
        <f>ROUND(I171*H171,2)</f>
        <v>0</v>
      </c>
      <c r="BL171" s="17" t="s">
        <v>125</v>
      </c>
      <c r="BM171" s="184" t="s">
        <v>234</v>
      </c>
    </row>
    <row r="172" spans="1:65" s="2" customFormat="1" ht="10.199999999999999">
      <c r="A172" s="34"/>
      <c r="B172" s="35"/>
      <c r="C172" s="36"/>
      <c r="D172" s="186" t="s">
        <v>127</v>
      </c>
      <c r="E172" s="36"/>
      <c r="F172" s="187" t="s">
        <v>235</v>
      </c>
      <c r="G172" s="36"/>
      <c r="H172" s="36"/>
      <c r="I172" s="188"/>
      <c r="J172" s="36"/>
      <c r="K172" s="36"/>
      <c r="L172" s="39"/>
      <c r="M172" s="189"/>
      <c r="N172" s="190"/>
      <c r="O172" s="64"/>
      <c r="P172" s="64"/>
      <c r="Q172" s="64"/>
      <c r="R172" s="64"/>
      <c r="S172" s="64"/>
      <c r="T172" s="65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127</v>
      </c>
      <c r="AU172" s="17" t="s">
        <v>82</v>
      </c>
    </row>
    <row r="173" spans="1:65" s="2" customFormat="1" ht="10.199999999999999">
      <c r="A173" s="34"/>
      <c r="B173" s="35"/>
      <c r="C173" s="36"/>
      <c r="D173" s="191" t="s">
        <v>129</v>
      </c>
      <c r="E173" s="36"/>
      <c r="F173" s="192" t="s">
        <v>236</v>
      </c>
      <c r="G173" s="36"/>
      <c r="H173" s="36"/>
      <c r="I173" s="188"/>
      <c r="J173" s="36"/>
      <c r="K173" s="36"/>
      <c r="L173" s="39"/>
      <c r="M173" s="189"/>
      <c r="N173" s="190"/>
      <c r="O173" s="64"/>
      <c r="P173" s="64"/>
      <c r="Q173" s="64"/>
      <c r="R173" s="64"/>
      <c r="S173" s="64"/>
      <c r="T173" s="65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129</v>
      </c>
      <c r="AU173" s="17" t="s">
        <v>82</v>
      </c>
    </row>
    <row r="174" spans="1:65" s="13" customFormat="1" ht="10.199999999999999">
      <c r="B174" s="193"/>
      <c r="C174" s="194"/>
      <c r="D174" s="186" t="s">
        <v>131</v>
      </c>
      <c r="E174" s="195" t="s">
        <v>19</v>
      </c>
      <c r="F174" s="196" t="s">
        <v>237</v>
      </c>
      <c r="G174" s="194"/>
      <c r="H174" s="197">
        <v>36.299999999999997</v>
      </c>
      <c r="I174" s="198"/>
      <c r="J174" s="194"/>
      <c r="K174" s="194"/>
      <c r="L174" s="199"/>
      <c r="M174" s="200"/>
      <c r="N174" s="201"/>
      <c r="O174" s="201"/>
      <c r="P174" s="201"/>
      <c r="Q174" s="201"/>
      <c r="R174" s="201"/>
      <c r="S174" s="201"/>
      <c r="T174" s="202"/>
      <c r="AT174" s="203" t="s">
        <v>131</v>
      </c>
      <c r="AU174" s="203" t="s">
        <v>82</v>
      </c>
      <c r="AV174" s="13" t="s">
        <v>82</v>
      </c>
      <c r="AW174" s="13" t="s">
        <v>33</v>
      </c>
      <c r="AX174" s="13" t="s">
        <v>71</v>
      </c>
      <c r="AY174" s="203" t="s">
        <v>118</v>
      </c>
    </row>
    <row r="175" spans="1:65" s="2" customFormat="1" ht="14.4" customHeight="1">
      <c r="A175" s="34"/>
      <c r="B175" s="35"/>
      <c r="C175" s="173" t="s">
        <v>238</v>
      </c>
      <c r="D175" s="173" t="s">
        <v>120</v>
      </c>
      <c r="E175" s="174" t="s">
        <v>239</v>
      </c>
      <c r="F175" s="175" t="s">
        <v>240</v>
      </c>
      <c r="G175" s="176" t="s">
        <v>241</v>
      </c>
      <c r="H175" s="177">
        <v>39.984000000000002</v>
      </c>
      <c r="I175" s="178"/>
      <c r="J175" s="179">
        <f>ROUND(I175*H175,2)</f>
        <v>0</v>
      </c>
      <c r="K175" s="175" t="s">
        <v>124</v>
      </c>
      <c r="L175" s="39"/>
      <c r="M175" s="180" t="s">
        <v>19</v>
      </c>
      <c r="N175" s="181" t="s">
        <v>42</v>
      </c>
      <c r="O175" s="64"/>
      <c r="P175" s="182">
        <f>O175*H175</f>
        <v>0</v>
      </c>
      <c r="Q175" s="182">
        <v>0</v>
      </c>
      <c r="R175" s="182">
        <f>Q175*H175</f>
        <v>0</v>
      </c>
      <c r="S175" s="182">
        <v>0</v>
      </c>
      <c r="T175" s="183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84" t="s">
        <v>125</v>
      </c>
      <c r="AT175" s="184" t="s">
        <v>120</v>
      </c>
      <c r="AU175" s="184" t="s">
        <v>82</v>
      </c>
      <c r="AY175" s="17" t="s">
        <v>118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17" t="s">
        <v>79</v>
      </c>
      <c r="BK175" s="185">
        <f>ROUND(I175*H175,2)</f>
        <v>0</v>
      </c>
      <c r="BL175" s="17" t="s">
        <v>125</v>
      </c>
      <c r="BM175" s="184" t="s">
        <v>242</v>
      </c>
    </row>
    <row r="176" spans="1:65" s="2" customFormat="1" ht="19.2">
      <c r="A176" s="34"/>
      <c r="B176" s="35"/>
      <c r="C176" s="36"/>
      <c r="D176" s="186" t="s">
        <v>127</v>
      </c>
      <c r="E176" s="36"/>
      <c r="F176" s="187" t="s">
        <v>243</v>
      </c>
      <c r="G176" s="36"/>
      <c r="H176" s="36"/>
      <c r="I176" s="188"/>
      <c r="J176" s="36"/>
      <c r="K176" s="36"/>
      <c r="L176" s="39"/>
      <c r="M176" s="189"/>
      <c r="N176" s="190"/>
      <c r="O176" s="64"/>
      <c r="P176" s="64"/>
      <c r="Q176" s="64"/>
      <c r="R176" s="64"/>
      <c r="S176" s="64"/>
      <c r="T176" s="65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127</v>
      </c>
      <c r="AU176" s="17" t="s">
        <v>82</v>
      </c>
    </row>
    <row r="177" spans="1:65" s="2" customFormat="1" ht="10.199999999999999">
      <c r="A177" s="34"/>
      <c r="B177" s="35"/>
      <c r="C177" s="36"/>
      <c r="D177" s="191" t="s">
        <v>129</v>
      </c>
      <c r="E177" s="36"/>
      <c r="F177" s="192" t="s">
        <v>244</v>
      </c>
      <c r="G177" s="36"/>
      <c r="H177" s="36"/>
      <c r="I177" s="188"/>
      <c r="J177" s="36"/>
      <c r="K177" s="36"/>
      <c r="L177" s="39"/>
      <c r="M177" s="189"/>
      <c r="N177" s="190"/>
      <c r="O177" s="64"/>
      <c r="P177" s="64"/>
      <c r="Q177" s="64"/>
      <c r="R177" s="64"/>
      <c r="S177" s="64"/>
      <c r="T177" s="65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129</v>
      </c>
      <c r="AU177" s="17" t="s">
        <v>82</v>
      </c>
    </row>
    <row r="178" spans="1:65" s="13" customFormat="1" ht="10.199999999999999">
      <c r="B178" s="193"/>
      <c r="C178" s="194"/>
      <c r="D178" s="186" t="s">
        <v>131</v>
      </c>
      <c r="E178" s="195" t="s">
        <v>19</v>
      </c>
      <c r="F178" s="196" t="s">
        <v>245</v>
      </c>
      <c r="G178" s="194"/>
      <c r="H178" s="197">
        <v>39.984000000000002</v>
      </c>
      <c r="I178" s="198"/>
      <c r="J178" s="194"/>
      <c r="K178" s="194"/>
      <c r="L178" s="199"/>
      <c r="M178" s="200"/>
      <c r="N178" s="201"/>
      <c r="O178" s="201"/>
      <c r="P178" s="201"/>
      <c r="Q178" s="201"/>
      <c r="R178" s="201"/>
      <c r="S178" s="201"/>
      <c r="T178" s="202"/>
      <c r="AT178" s="203" t="s">
        <v>131</v>
      </c>
      <c r="AU178" s="203" t="s">
        <v>82</v>
      </c>
      <c r="AV178" s="13" t="s">
        <v>82</v>
      </c>
      <c r="AW178" s="13" t="s">
        <v>33</v>
      </c>
      <c r="AX178" s="13" t="s">
        <v>79</v>
      </c>
      <c r="AY178" s="203" t="s">
        <v>118</v>
      </c>
    </row>
    <row r="179" spans="1:65" s="2" customFormat="1" ht="14.4" customHeight="1">
      <c r="A179" s="34"/>
      <c r="B179" s="35"/>
      <c r="C179" s="173" t="s">
        <v>246</v>
      </c>
      <c r="D179" s="173" t="s">
        <v>120</v>
      </c>
      <c r="E179" s="174" t="s">
        <v>247</v>
      </c>
      <c r="F179" s="175" t="s">
        <v>248</v>
      </c>
      <c r="G179" s="176" t="s">
        <v>241</v>
      </c>
      <c r="H179" s="177">
        <v>1156.105</v>
      </c>
      <c r="I179" s="178"/>
      <c r="J179" s="179">
        <f>ROUND(I179*H179,2)</f>
        <v>0</v>
      </c>
      <c r="K179" s="175" t="s">
        <v>124</v>
      </c>
      <c r="L179" s="39"/>
      <c r="M179" s="180" t="s">
        <v>19</v>
      </c>
      <c r="N179" s="181" t="s">
        <v>42</v>
      </c>
      <c r="O179" s="64"/>
      <c r="P179" s="182">
        <f>O179*H179</f>
        <v>0</v>
      </c>
      <c r="Q179" s="182">
        <v>0</v>
      </c>
      <c r="R179" s="182">
        <f>Q179*H179</f>
        <v>0</v>
      </c>
      <c r="S179" s="182">
        <v>0</v>
      </c>
      <c r="T179" s="183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4" t="s">
        <v>125</v>
      </c>
      <c r="AT179" s="184" t="s">
        <v>120</v>
      </c>
      <c r="AU179" s="184" t="s">
        <v>82</v>
      </c>
      <c r="AY179" s="17" t="s">
        <v>118</v>
      </c>
      <c r="BE179" s="185">
        <f>IF(N179="základní",J179,0)</f>
        <v>0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17" t="s">
        <v>79</v>
      </c>
      <c r="BK179" s="185">
        <f>ROUND(I179*H179,2)</f>
        <v>0</v>
      </c>
      <c r="BL179" s="17" t="s">
        <v>125</v>
      </c>
      <c r="BM179" s="184" t="s">
        <v>249</v>
      </c>
    </row>
    <row r="180" spans="1:65" s="2" customFormat="1" ht="19.2">
      <c r="A180" s="34"/>
      <c r="B180" s="35"/>
      <c r="C180" s="36"/>
      <c r="D180" s="186" t="s">
        <v>127</v>
      </c>
      <c r="E180" s="36"/>
      <c r="F180" s="187" t="s">
        <v>250</v>
      </c>
      <c r="G180" s="36"/>
      <c r="H180" s="36"/>
      <c r="I180" s="188"/>
      <c r="J180" s="36"/>
      <c r="K180" s="36"/>
      <c r="L180" s="39"/>
      <c r="M180" s="189"/>
      <c r="N180" s="190"/>
      <c r="O180" s="64"/>
      <c r="P180" s="64"/>
      <c r="Q180" s="64"/>
      <c r="R180" s="64"/>
      <c r="S180" s="64"/>
      <c r="T180" s="65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127</v>
      </c>
      <c r="AU180" s="17" t="s">
        <v>82</v>
      </c>
    </row>
    <row r="181" spans="1:65" s="2" customFormat="1" ht="10.199999999999999">
      <c r="A181" s="34"/>
      <c r="B181" s="35"/>
      <c r="C181" s="36"/>
      <c r="D181" s="191" t="s">
        <v>129</v>
      </c>
      <c r="E181" s="36"/>
      <c r="F181" s="192" t="s">
        <v>251</v>
      </c>
      <c r="G181" s="36"/>
      <c r="H181" s="36"/>
      <c r="I181" s="188"/>
      <c r="J181" s="36"/>
      <c r="K181" s="36"/>
      <c r="L181" s="39"/>
      <c r="M181" s="189"/>
      <c r="N181" s="190"/>
      <c r="O181" s="64"/>
      <c r="P181" s="64"/>
      <c r="Q181" s="64"/>
      <c r="R181" s="64"/>
      <c r="S181" s="64"/>
      <c r="T181" s="65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129</v>
      </c>
      <c r="AU181" s="17" t="s">
        <v>82</v>
      </c>
    </row>
    <row r="182" spans="1:65" s="2" customFormat="1" ht="19.2">
      <c r="A182" s="34"/>
      <c r="B182" s="35"/>
      <c r="C182" s="36"/>
      <c r="D182" s="186" t="s">
        <v>252</v>
      </c>
      <c r="E182" s="36"/>
      <c r="F182" s="214" t="s">
        <v>253</v>
      </c>
      <c r="G182" s="36"/>
      <c r="H182" s="36"/>
      <c r="I182" s="188"/>
      <c r="J182" s="36"/>
      <c r="K182" s="36"/>
      <c r="L182" s="39"/>
      <c r="M182" s="189"/>
      <c r="N182" s="190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252</v>
      </c>
      <c r="AU182" s="17" t="s">
        <v>82</v>
      </c>
    </row>
    <row r="183" spans="1:65" s="13" customFormat="1" ht="10.199999999999999">
      <c r="B183" s="193"/>
      <c r="C183" s="194"/>
      <c r="D183" s="186" t="s">
        <v>131</v>
      </c>
      <c r="E183" s="195" t="s">
        <v>19</v>
      </c>
      <c r="F183" s="196" t="s">
        <v>254</v>
      </c>
      <c r="G183" s="194"/>
      <c r="H183" s="197">
        <v>1142.5</v>
      </c>
      <c r="I183" s="198"/>
      <c r="J183" s="194"/>
      <c r="K183" s="194"/>
      <c r="L183" s="199"/>
      <c r="M183" s="200"/>
      <c r="N183" s="201"/>
      <c r="O183" s="201"/>
      <c r="P183" s="201"/>
      <c r="Q183" s="201"/>
      <c r="R183" s="201"/>
      <c r="S183" s="201"/>
      <c r="T183" s="202"/>
      <c r="AT183" s="203" t="s">
        <v>131</v>
      </c>
      <c r="AU183" s="203" t="s">
        <v>82</v>
      </c>
      <c r="AV183" s="13" t="s">
        <v>82</v>
      </c>
      <c r="AW183" s="13" t="s">
        <v>33</v>
      </c>
      <c r="AX183" s="13" t="s">
        <v>71</v>
      </c>
      <c r="AY183" s="203" t="s">
        <v>118</v>
      </c>
    </row>
    <row r="184" spans="1:65" s="14" customFormat="1" ht="10.199999999999999">
      <c r="B184" s="204"/>
      <c r="C184" s="205"/>
      <c r="D184" s="186" t="s">
        <v>131</v>
      </c>
      <c r="E184" s="206" t="s">
        <v>19</v>
      </c>
      <c r="F184" s="207" t="s">
        <v>255</v>
      </c>
      <c r="G184" s="205"/>
      <c r="H184" s="206" t="s">
        <v>19</v>
      </c>
      <c r="I184" s="208"/>
      <c r="J184" s="205"/>
      <c r="K184" s="205"/>
      <c r="L184" s="209"/>
      <c r="M184" s="210"/>
      <c r="N184" s="211"/>
      <c r="O184" s="211"/>
      <c r="P184" s="211"/>
      <c r="Q184" s="211"/>
      <c r="R184" s="211"/>
      <c r="S184" s="211"/>
      <c r="T184" s="212"/>
      <c r="AT184" s="213" t="s">
        <v>131</v>
      </c>
      <c r="AU184" s="213" t="s">
        <v>82</v>
      </c>
      <c r="AV184" s="14" t="s">
        <v>79</v>
      </c>
      <c r="AW184" s="14" t="s">
        <v>33</v>
      </c>
      <c r="AX184" s="14" t="s">
        <v>71</v>
      </c>
      <c r="AY184" s="213" t="s">
        <v>118</v>
      </c>
    </row>
    <row r="185" spans="1:65" s="13" customFormat="1" ht="10.199999999999999">
      <c r="B185" s="193"/>
      <c r="C185" s="194"/>
      <c r="D185" s="186" t="s">
        <v>131</v>
      </c>
      <c r="E185" s="195" t="s">
        <v>19</v>
      </c>
      <c r="F185" s="196" t="s">
        <v>256</v>
      </c>
      <c r="G185" s="194"/>
      <c r="H185" s="197">
        <v>1.274</v>
      </c>
      <c r="I185" s="198"/>
      <c r="J185" s="194"/>
      <c r="K185" s="194"/>
      <c r="L185" s="199"/>
      <c r="M185" s="200"/>
      <c r="N185" s="201"/>
      <c r="O185" s="201"/>
      <c r="P185" s="201"/>
      <c r="Q185" s="201"/>
      <c r="R185" s="201"/>
      <c r="S185" s="201"/>
      <c r="T185" s="202"/>
      <c r="AT185" s="203" t="s">
        <v>131</v>
      </c>
      <c r="AU185" s="203" t="s">
        <v>82</v>
      </c>
      <c r="AV185" s="13" t="s">
        <v>82</v>
      </c>
      <c r="AW185" s="13" t="s">
        <v>33</v>
      </c>
      <c r="AX185" s="13" t="s">
        <v>71</v>
      </c>
      <c r="AY185" s="203" t="s">
        <v>118</v>
      </c>
    </row>
    <row r="186" spans="1:65" s="13" customFormat="1" ht="10.199999999999999">
      <c r="B186" s="193"/>
      <c r="C186" s="194"/>
      <c r="D186" s="186" t="s">
        <v>131</v>
      </c>
      <c r="E186" s="195" t="s">
        <v>19</v>
      </c>
      <c r="F186" s="196" t="s">
        <v>257</v>
      </c>
      <c r="G186" s="194"/>
      <c r="H186" s="197">
        <v>1.0660000000000001</v>
      </c>
      <c r="I186" s="198"/>
      <c r="J186" s="194"/>
      <c r="K186" s="194"/>
      <c r="L186" s="199"/>
      <c r="M186" s="200"/>
      <c r="N186" s="201"/>
      <c r="O186" s="201"/>
      <c r="P186" s="201"/>
      <c r="Q186" s="201"/>
      <c r="R186" s="201"/>
      <c r="S186" s="201"/>
      <c r="T186" s="202"/>
      <c r="AT186" s="203" t="s">
        <v>131</v>
      </c>
      <c r="AU186" s="203" t="s">
        <v>82</v>
      </c>
      <c r="AV186" s="13" t="s">
        <v>82</v>
      </c>
      <c r="AW186" s="13" t="s">
        <v>33</v>
      </c>
      <c r="AX186" s="13" t="s">
        <v>71</v>
      </c>
      <c r="AY186" s="203" t="s">
        <v>118</v>
      </c>
    </row>
    <row r="187" spans="1:65" s="13" customFormat="1" ht="10.199999999999999">
      <c r="B187" s="193"/>
      <c r="C187" s="194"/>
      <c r="D187" s="186" t="s">
        <v>131</v>
      </c>
      <c r="E187" s="195" t="s">
        <v>19</v>
      </c>
      <c r="F187" s="196" t="s">
        <v>258</v>
      </c>
      <c r="G187" s="194"/>
      <c r="H187" s="197">
        <v>2.8130000000000002</v>
      </c>
      <c r="I187" s="198"/>
      <c r="J187" s="194"/>
      <c r="K187" s="194"/>
      <c r="L187" s="199"/>
      <c r="M187" s="200"/>
      <c r="N187" s="201"/>
      <c r="O187" s="201"/>
      <c r="P187" s="201"/>
      <c r="Q187" s="201"/>
      <c r="R187" s="201"/>
      <c r="S187" s="201"/>
      <c r="T187" s="202"/>
      <c r="AT187" s="203" t="s">
        <v>131</v>
      </c>
      <c r="AU187" s="203" t="s">
        <v>82</v>
      </c>
      <c r="AV187" s="13" t="s">
        <v>82</v>
      </c>
      <c r="AW187" s="13" t="s">
        <v>33</v>
      </c>
      <c r="AX187" s="13" t="s">
        <v>71</v>
      </c>
      <c r="AY187" s="203" t="s">
        <v>118</v>
      </c>
    </row>
    <row r="188" spans="1:65" s="13" customFormat="1" ht="10.199999999999999">
      <c r="B188" s="193"/>
      <c r="C188" s="194"/>
      <c r="D188" s="186" t="s">
        <v>131</v>
      </c>
      <c r="E188" s="195" t="s">
        <v>19</v>
      </c>
      <c r="F188" s="196" t="s">
        <v>259</v>
      </c>
      <c r="G188" s="194"/>
      <c r="H188" s="197">
        <v>6.1509999999999998</v>
      </c>
      <c r="I188" s="198"/>
      <c r="J188" s="194"/>
      <c r="K188" s="194"/>
      <c r="L188" s="199"/>
      <c r="M188" s="200"/>
      <c r="N188" s="201"/>
      <c r="O188" s="201"/>
      <c r="P188" s="201"/>
      <c r="Q188" s="201"/>
      <c r="R188" s="201"/>
      <c r="S188" s="201"/>
      <c r="T188" s="202"/>
      <c r="AT188" s="203" t="s">
        <v>131</v>
      </c>
      <c r="AU188" s="203" t="s">
        <v>82</v>
      </c>
      <c r="AV188" s="13" t="s">
        <v>82</v>
      </c>
      <c r="AW188" s="13" t="s">
        <v>33</v>
      </c>
      <c r="AX188" s="13" t="s">
        <v>71</v>
      </c>
      <c r="AY188" s="203" t="s">
        <v>118</v>
      </c>
    </row>
    <row r="189" spans="1:65" s="13" customFormat="1" ht="10.199999999999999">
      <c r="B189" s="193"/>
      <c r="C189" s="194"/>
      <c r="D189" s="186" t="s">
        <v>131</v>
      </c>
      <c r="E189" s="195" t="s">
        <v>19</v>
      </c>
      <c r="F189" s="196" t="s">
        <v>260</v>
      </c>
      <c r="G189" s="194"/>
      <c r="H189" s="197">
        <v>1.6240000000000001</v>
      </c>
      <c r="I189" s="198"/>
      <c r="J189" s="194"/>
      <c r="K189" s="194"/>
      <c r="L189" s="199"/>
      <c r="M189" s="200"/>
      <c r="N189" s="201"/>
      <c r="O189" s="201"/>
      <c r="P189" s="201"/>
      <c r="Q189" s="201"/>
      <c r="R189" s="201"/>
      <c r="S189" s="201"/>
      <c r="T189" s="202"/>
      <c r="AT189" s="203" t="s">
        <v>131</v>
      </c>
      <c r="AU189" s="203" t="s">
        <v>82</v>
      </c>
      <c r="AV189" s="13" t="s">
        <v>82</v>
      </c>
      <c r="AW189" s="13" t="s">
        <v>33</v>
      </c>
      <c r="AX189" s="13" t="s">
        <v>71</v>
      </c>
      <c r="AY189" s="203" t="s">
        <v>118</v>
      </c>
    </row>
    <row r="190" spans="1:65" s="13" customFormat="1" ht="10.199999999999999">
      <c r="B190" s="193"/>
      <c r="C190" s="194"/>
      <c r="D190" s="186" t="s">
        <v>131</v>
      </c>
      <c r="E190" s="195" t="s">
        <v>19</v>
      </c>
      <c r="F190" s="196" t="s">
        <v>261</v>
      </c>
      <c r="G190" s="194"/>
      <c r="H190" s="197">
        <v>0.67700000000000005</v>
      </c>
      <c r="I190" s="198"/>
      <c r="J190" s="194"/>
      <c r="K190" s="194"/>
      <c r="L190" s="199"/>
      <c r="M190" s="200"/>
      <c r="N190" s="201"/>
      <c r="O190" s="201"/>
      <c r="P190" s="201"/>
      <c r="Q190" s="201"/>
      <c r="R190" s="201"/>
      <c r="S190" s="201"/>
      <c r="T190" s="202"/>
      <c r="AT190" s="203" t="s">
        <v>131</v>
      </c>
      <c r="AU190" s="203" t="s">
        <v>82</v>
      </c>
      <c r="AV190" s="13" t="s">
        <v>82</v>
      </c>
      <c r="AW190" s="13" t="s">
        <v>33</v>
      </c>
      <c r="AX190" s="13" t="s">
        <v>71</v>
      </c>
      <c r="AY190" s="203" t="s">
        <v>118</v>
      </c>
    </row>
    <row r="191" spans="1:65" s="2" customFormat="1" ht="14.4" customHeight="1">
      <c r="A191" s="34"/>
      <c r="B191" s="35"/>
      <c r="C191" s="173" t="s">
        <v>8</v>
      </c>
      <c r="D191" s="173" t="s">
        <v>120</v>
      </c>
      <c r="E191" s="174" t="s">
        <v>262</v>
      </c>
      <c r="F191" s="175" t="s">
        <v>263</v>
      </c>
      <c r="G191" s="176" t="s">
        <v>241</v>
      </c>
      <c r="H191" s="177">
        <v>3465.2440000000001</v>
      </c>
      <c r="I191" s="178"/>
      <c r="J191" s="179">
        <f>ROUND(I191*H191,2)</f>
        <v>0</v>
      </c>
      <c r="K191" s="175" t="s">
        <v>124</v>
      </c>
      <c r="L191" s="39"/>
      <c r="M191" s="180" t="s">
        <v>19</v>
      </c>
      <c r="N191" s="181" t="s">
        <v>42</v>
      </c>
      <c r="O191" s="64"/>
      <c r="P191" s="182">
        <f>O191*H191</f>
        <v>0</v>
      </c>
      <c r="Q191" s="182">
        <v>0</v>
      </c>
      <c r="R191" s="182">
        <f>Q191*H191</f>
        <v>0</v>
      </c>
      <c r="S191" s="182">
        <v>0</v>
      </c>
      <c r="T191" s="183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4" t="s">
        <v>125</v>
      </c>
      <c r="AT191" s="184" t="s">
        <v>120</v>
      </c>
      <c r="AU191" s="184" t="s">
        <v>82</v>
      </c>
      <c r="AY191" s="17" t="s">
        <v>118</v>
      </c>
      <c r="BE191" s="185">
        <f>IF(N191="základní",J191,0)</f>
        <v>0</v>
      </c>
      <c r="BF191" s="185">
        <f>IF(N191="snížená",J191,0)</f>
        <v>0</v>
      </c>
      <c r="BG191" s="185">
        <f>IF(N191="zákl. přenesená",J191,0)</f>
        <v>0</v>
      </c>
      <c r="BH191" s="185">
        <f>IF(N191="sníž. přenesená",J191,0)</f>
        <v>0</v>
      </c>
      <c r="BI191" s="185">
        <f>IF(N191="nulová",J191,0)</f>
        <v>0</v>
      </c>
      <c r="BJ191" s="17" t="s">
        <v>79</v>
      </c>
      <c r="BK191" s="185">
        <f>ROUND(I191*H191,2)</f>
        <v>0</v>
      </c>
      <c r="BL191" s="17" t="s">
        <v>125</v>
      </c>
      <c r="BM191" s="184" t="s">
        <v>264</v>
      </c>
    </row>
    <row r="192" spans="1:65" s="2" customFormat="1" ht="19.2">
      <c r="A192" s="34"/>
      <c r="B192" s="35"/>
      <c r="C192" s="36"/>
      <c r="D192" s="186" t="s">
        <v>127</v>
      </c>
      <c r="E192" s="36"/>
      <c r="F192" s="187" t="s">
        <v>265</v>
      </c>
      <c r="G192" s="36"/>
      <c r="H192" s="36"/>
      <c r="I192" s="188"/>
      <c r="J192" s="36"/>
      <c r="K192" s="36"/>
      <c r="L192" s="39"/>
      <c r="M192" s="189"/>
      <c r="N192" s="190"/>
      <c r="O192" s="64"/>
      <c r="P192" s="64"/>
      <c r="Q192" s="64"/>
      <c r="R192" s="64"/>
      <c r="S192" s="64"/>
      <c r="T192" s="65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127</v>
      </c>
      <c r="AU192" s="17" t="s">
        <v>82</v>
      </c>
    </row>
    <row r="193" spans="1:65" s="2" customFormat="1" ht="10.199999999999999">
      <c r="A193" s="34"/>
      <c r="B193" s="35"/>
      <c r="C193" s="36"/>
      <c r="D193" s="191" t="s">
        <v>129</v>
      </c>
      <c r="E193" s="36"/>
      <c r="F193" s="192" t="s">
        <v>266</v>
      </c>
      <c r="G193" s="36"/>
      <c r="H193" s="36"/>
      <c r="I193" s="188"/>
      <c r="J193" s="36"/>
      <c r="K193" s="36"/>
      <c r="L193" s="39"/>
      <c r="M193" s="189"/>
      <c r="N193" s="190"/>
      <c r="O193" s="64"/>
      <c r="P193" s="64"/>
      <c r="Q193" s="64"/>
      <c r="R193" s="64"/>
      <c r="S193" s="64"/>
      <c r="T193" s="65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129</v>
      </c>
      <c r="AU193" s="17" t="s">
        <v>82</v>
      </c>
    </row>
    <row r="194" spans="1:65" s="2" customFormat="1" ht="19.2">
      <c r="A194" s="34"/>
      <c r="B194" s="35"/>
      <c r="C194" s="36"/>
      <c r="D194" s="186" t="s">
        <v>252</v>
      </c>
      <c r="E194" s="36"/>
      <c r="F194" s="214" t="s">
        <v>253</v>
      </c>
      <c r="G194" s="36"/>
      <c r="H194" s="36"/>
      <c r="I194" s="188"/>
      <c r="J194" s="36"/>
      <c r="K194" s="36"/>
      <c r="L194" s="39"/>
      <c r="M194" s="189"/>
      <c r="N194" s="190"/>
      <c r="O194" s="64"/>
      <c r="P194" s="64"/>
      <c r="Q194" s="64"/>
      <c r="R194" s="64"/>
      <c r="S194" s="64"/>
      <c r="T194" s="65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252</v>
      </c>
      <c r="AU194" s="17" t="s">
        <v>82</v>
      </c>
    </row>
    <row r="195" spans="1:65" s="13" customFormat="1" ht="10.199999999999999">
      <c r="B195" s="193"/>
      <c r="C195" s="194"/>
      <c r="D195" s="186" t="s">
        <v>131</v>
      </c>
      <c r="E195" s="195" t="s">
        <v>19</v>
      </c>
      <c r="F195" s="196" t="s">
        <v>267</v>
      </c>
      <c r="G195" s="194"/>
      <c r="H195" s="197">
        <v>3427.5</v>
      </c>
      <c r="I195" s="198"/>
      <c r="J195" s="194"/>
      <c r="K195" s="194"/>
      <c r="L195" s="199"/>
      <c r="M195" s="200"/>
      <c r="N195" s="201"/>
      <c r="O195" s="201"/>
      <c r="P195" s="201"/>
      <c r="Q195" s="201"/>
      <c r="R195" s="201"/>
      <c r="S195" s="201"/>
      <c r="T195" s="202"/>
      <c r="AT195" s="203" t="s">
        <v>131</v>
      </c>
      <c r="AU195" s="203" t="s">
        <v>82</v>
      </c>
      <c r="AV195" s="13" t="s">
        <v>82</v>
      </c>
      <c r="AW195" s="13" t="s">
        <v>33</v>
      </c>
      <c r="AX195" s="13" t="s">
        <v>71</v>
      </c>
      <c r="AY195" s="203" t="s">
        <v>118</v>
      </c>
    </row>
    <row r="196" spans="1:65" s="14" customFormat="1" ht="10.199999999999999">
      <c r="B196" s="204"/>
      <c r="C196" s="205"/>
      <c r="D196" s="186" t="s">
        <v>131</v>
      </c>
      <c r="E196" s="206" t="s">
        <v>19</v>
      </c>
      <c r="F196" s="207" t="s">
        <v>268</v>
      </c>
      <c r="G196" s="205"/>
      <c r="H196" s="206" t="s">
        <v>19</v>
      </c>
      <c r="I196" s="208"/>
      <c r="J196" s="205"/>
      <c r="K196" s="205"/>
      <c r="L196" s="209"/>
      <c r="M196" s="210"/>
      <c r="N196" s="211"/>
      <c r="O196" s="211"/>
      <c r="P196" s="211"/>
      <c r="Q196" s="211"/>
      <c r="R196" s="211"/>
      <c r="S196" s="211"/>
      <c r="T196" s="212"/>
      <c r="AT196" s="213" t="s">
        <v>131</v>
      </c>
      <c r="AU196" s="213" t="s">
        <v>82</v>
      </c>
      <c r="AV196" s="14" t="s">
        <v>79</v>
      </c>
      <c r="AW196" s="14" t="s">
        <v>33</v>
      </c>
      <c r="AX196" s="14" t="s">
        <v>71</v>
      </c>
      <c r="AY196" s="213" t="s">
        <v>118</v>
      </c>
    </row>
    <row r="197" spans="1:65" s="13" customFormat="1" ht="10.199999999999999">
      <c r="B197" s="193"/>
      <c r="C197" s="194"/>
      <c r="D197" s="186" t="s">
        <v>131</v>
      </c>
      <c r="E197" s="195" t="s">
        <v>19</v>
      </c>
      <c r="F197" s="196" t="s">
        <v>269</v>
      </c>
      <c r="G197" s="194"/>
      <c r="H197" s="197">
        <v>3.8210000000000002</v>
      </c>
      <c r="I197" s="198"/>
      <c r="J197" s="194"/>
      <c r="K197" s="194"/>
      <c r="L197" s="199"/>
      <c r="M197" s="200"/>
      <c r="N197" s="201"/>
      <c r="O197" s="201"/>
      <c r="P197" s="201"/>
      <c r="Q197" s="201"/>
      <c r="R197" s="201"/>
      <c r="S197" s="201"/>
      <c r="T197" s="202"/>
      <c r="AT197" s="203" t="s">
        <v>131</v>
      </c>
      <c r="AU197" s="203" t="s">
        <v>82</v>
      </c>
      <c r="AV197" s="13" t="s">
        <v>82</v>
      </c>
      <c r="AW197" s="13" t="s">
        <v>33</v>
      </c>
      <c r="AX197" s="13" t="s">
        <v>71</v>
      </c>
      <c r="AY197" s="203" t="s">
        <v>118</v>
      </c>
    </row>
    <row r="198" spans="1:65" s="13" customFormat="1" ht="10.199999999999999">
      <c r="B198" s="193"/>
      <c r="C198" s="194"/>
      <c r="D198" s="186" t="s">
        <v>131</v>
      </c>
      <c r="E198" s="195" t="s">
        <v>19</v>
      </c>
      <c r="F198" s="196" t="s">
        <v>270</v>
      </c>
      <c r="G198" s="194"/>
      <c r="H198" s="197">
        <v>3.1970000000000001</v>
      </c>
      <c r="I198" s="198"/>
      <c r="J198" s="194"/>
      <c r="K198" s="194"/>
      <c r="L198" s="199"/>
      <c r="M198" s="200"/>
      <c r="N198" s="201"/>
      <c r="O198" s="201"/>
      <c r="P198" s="201"/>
      <c r="Q198" s="201"/>
      <c r="R198" s="201"/>
      <c r="S198" s="201"/>
      <c r="T198" s="202"/>
      <c r="AT198" s="203" t="s">
        <v>131</v>
      </c>
      <c r="AU198" s="203" t="s">
        <v>82</v>
      </c>
      <c r="AV198" s="13" t="s">
        <v>82</v>
      </c>
      <c r="AW198" s="13" t="s">
        <v>33</v>
      </c>
      <c r="AX198" s="13" t="s">
        <v>71</v>
      </c>
      <c r="AY198" s="203" t="s">
        <v>118</v>
      </c>
    </row>
    <row r="199" spans="1:65" s="13" customFormat="1" ht="10.199999999999999">
      <c r="B199" s="193"/>
      <c r="C199" s="194"/>
      <c r="D199" s="186" t="s">
        <v>131</v>
      </c>
      <c r="E199" s="195" t="s">
        <v>19</v>
      </c>
      <c r="F199" s="196" t="s">
        <v>271</v>
      </c>
      <c r="G199" s="194"/>
      <c r="H199" s="197">
        <v>1.74</v>
      </c>
      <c r="I199" s="198"/>
      <c r="J199" s="194"/>
      <c r="K199" s="194"/>
      <c r="L199" s="199"/>
      <c r="M199" s="200"/>
      <c r="N199" s="201"/>
      <c r="O199" s="201"/>
      <c r="P199" s="201"/>
      <c r="Q199" s="201"/>
      <c r="R199" s="201"/>
      <c r="S199" s="201"/>
      <c r="T199" s="202"/>
      <c r="AT199" s="203" t="s">
        <v>131</v>
      </c>
      <c r="AU199" s="203" t="s">
        <v>82</v>
      </c>
      <c r="AV199" s="13" t="s">
        <v>82</v>
      </c>
      <c r="AW199" s="13" t="s">
        <v>33</v>
      </c>
      <c r="AX199" s="13" t="s">
        <v>71</v>
      </c>
      <c r="AY199" s="203" t="s">
        <v>118</v>
      </c>
    </row>
    <row r="200" spans="1:65" s="13" customFormat="1" ht="10.199999999999999">
      <c r="B200" s="193"/>
      <c r="C200" s="194"/>
      <c r="D200" s="186" t="s">
        <v>131</v>
      </c>
      <c r="E200" s="195" t="s">
        <v>19</v>
      </c>
      <c r="F200" s="196" t="s">
        <v>272</v>
      </c>
      <c r="G200" s="194"/>
      <c r="H200" s="197">
        <v>18.454000000000001</v>
      </c>
      <c r="I200" s="198"/>
      <c r="J200" s="194"/>
      <c r="K200" s="194"/>
      <c r="L200" s="199"/>
      <c r="M200" s="200"/>
      <c r="N200" s="201"/>
      <c r="O200" s="201"/>
      <c r="P200" s="201"/>
      <c r="Q200" s="201"/>
      <c r="R200" s="201"/>
      <c r="S200" s="201"/>
      <c r="T200" s="202"/>
      <c r="AT200" s="203" t="s">
        <v>131</v>
      </c>
      <c r="AU200" s="203" t="s">
        <v>82</v>
      </c>
      <c r="AV200" s="13" t="s">
        <v>82</v>
      </c>
      <c r="AW200" s="13" t="s">
        <v>33</v>
      </c>
      <c r="AX200" s="13" t="s">
        <v>71</v>
      </c>
      <c r="AY200" s="203" t="s">
        <v>118</v>
      </c>
    </row>
    <row r="201" spans="1:65" s="13" customFormat="1" ht="10.199999999999999">
      <c r="B201" s="193"/>
      <c r="C201" s="194"/>
      <c r="D201" s="186" t="s">
        <v>131</v>
      </c>
      <c r="E201" s="195" t="s">
        <v>19</v>
      </c>
      <c r="F201" s="196" t="s">
        <v>273</v>
      </c>
      <c r="G201" s="194"/>
      <c r="H201" s="197">
        <v>4.8719999999999999</v>
      </c>
      <c r="I201" s="198"/>
      <c r="J201" s="194"/>
      <c r="K201" s="194"/>
      <c r="L201" s="199"/>
      <c r="M201" s="200"/>
      <c r="N201" s="201"/>
      <c r="O201" s="201"/>
      <c r="P201" s="201"/>
      <c r="Q201" s="201"/>
      <c r="R201" s="201"/>
      <c r="S201" s="201"/>
      <c r="T201" s="202"/>
      <c r="AT201" s="203" t="s">
        <v>131</v>
      </c>
      <c r="AU201" s="203" t="s">
        <v>82</v>
      </c>
      <c r="AV201" s="13" t="s">
        <v>82</v>
      </c>
      <c r="AW201" s="13" t="s">
        <v>33</v>
      </c>
      <c r="AX201" s="13" t="s">
        <v>71</v>
      </c>
      <c r="AY201" s="203" t="s">
        <v>118</v>
      </c>
    </row>
    <row r="202" spans="1:65" s="13" customFormat="1" ht="10.199999999999999">
      <c r="B202" s="193"/>
      <c r="C202" s="194"/>
      <c r="D202" s="186" t="s">
        <v>131</v>
      </c>
      <c r="E202" s="195" t="s">
        <v>19</v>
      </c>
      <c r="F202" s="196" t="s">
        <v>274</v>
      </c>
      <c r="G202" s="194"/>
      <c r="H202" s="197">
        <v>3.63</v>
      </c>
      <c r="I202" s="198"/>
      <c r="J202" s="194"/>
      <c r="K202" s="194"/>
      <c r="L202" s="199"/>
      <c r="M202" s="200"/>
      <c r="N202" s="201"/>
      <c r="O202" s="201"/>
      <c r="P202" s="201"/>
      <c r="Q202" s="201"/>
      <c r="R202" s="201"/>
      <c r="S202" s="201"/>
      <c r="T202" s="202"/>
      <c r="AT202" s="203" t="s">
        <v>131</v>
      </c>
      <c r="AU202" s="203" t="s">
        <v>82</v>
      </c>
      <c r="AV202" s="13" t="s">
        <v>82</v>
      </c>
      <c r="AW202" s="13" t="s">
        <v>33</v>
      </c>
      <c r="AX202" s="13" t="s">
        <v>71</v>
      </c>
      <c r="AY202" s="203" t="s">
        <v>118</v>
      </c>
    </row>
    <row r="203" spans="1:65" s="13" customFormat="1" ht="10.199999999999999">
      <c r="B203" s="193"/>
      <c r="C203" s="194"/>
      <c r="D203" s="186" t="s">
        <v>131</v>
      </c>
      <c r="E203" s="195" t="s">
        <v>19</v>
      </c>
      <c r="F203" s="196" t="s">
        <v>275</v>
      </c>
      <c r="G203" s="194"/>
      <c r="H203" s="197">
        <v>2.0299999999999998</v>
      </c>
      <c r="I203" s="198"/>
      <c r="J203" s="194"/>
      <c r="K203" s="194"/>
      <c r="L203" s="199"/>
      <c r="M203" s="200"/>
      <c r="N203" s="201"/>
      <c r="O203" s="201"/>
      <c r="P203" s="201"/>
      <c r="Q203" s="201"/>
      <c r="R203" s="201"/>
      <c r="S203" s="201"/>
      <c r="T203" s="202"/>
      <c r="AT203" s="203" t="s">
        <v>131</v>
      </c>
      <c r="AU203" s="203" t="s">
        <v>82</v>
      </c>
      <c r="AV203" s="13" t="s">
        <v>82</v>
      </c>
      <c r="AW203" s="13" t="s">
        <v>33</v>
      </c>
      <c r="AX203" s="13" t="s">
        <v>71</v>
      </c>
      <c r="AY203" s="203" t="s">
        <v>118</v>
      </c>
    </row>
    <row r="204" spans="1:65" s="2" customFormat="1" ht="19.8" customHeight="1">
      <c r="A204" s="34"/>
      <c r="B204" s="35"/>
      <c r="C204" s="173" t="s">
        <v>276</v>
      </c>
      <c r="D204" s="173" t="s">
        <v>120</v>
      </c>
      <c r="E204" s="174" t="s">
        <v>277</v>
      </c>
      <c r="F204" s="175" t="s">
        <v>278</v>
      </c>
      <c r="G204" s="176" t="s">
        <v>241</v>
      </c>
      <c r="H204" s="177">
        <v>4</v>
      </c>
      <c r="I204" s="178"/>
      <c r="J204" s="179">
        <f>ROUND(I204*H204,2)</f>
        <v>0</v>
      </c>
      <c r="K204" s="175" t="s">
        <v>124</v>
      </c>
      <c r="L204" s="39"/>
      <c r="M204" s="180" t="s">
        <v>19</v>
      </c>
      <c r="N204" s="181" t="s">
        <v>42</v>
      </c>
      <c r="O204" s="64"/>
      <c r="P204" s="182">
        <f>O204*H204</f>
        <v>0</v>
      </c>
      <c r="Q204" s="182">
        <v>0</v>
      </c>
      <c r="R204" s="182">
        <f>Q204*H204</f>
        <v>0</v>
      </c>
      <c r="S204" s="182">
        <v>0</v>
      </c>
      <c r="T204" s="183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184" t="s">
        <v>125</v>
      </c>
      <c r="AT204" s="184" t="s">
        <v>120</v>
      </c>
      <c r="AU204" s="184" t="s">
        <v>82</v>
      </c>
      <c r="AY204" s="17" t="s">
        <v>118</v>
      </c>
      <c r="BE204" s="185">
        <f>IF(N204="základní",J204,0)</f>
        <v>0</v>
      </c>
      <c r="BF204" s="185">
        <f>IF(N204="snížená",J204,0)</f>
        <v>0</v>
      </c>
      <c r="BG204" s="185">
        <f>IF(N204="zákl. přenesená",J204,0)</f>
        <v>0</v>
      </c>
      <c r="BH204" s="185">
        <f>IF(N204="sníž. přenesená",J204,0)</f>
        <v>0</v>
      </c>
      <c r="BI204" s="185">
        <f>IF(N204="nulová",J204,0)</f>
        <v>0</v>
      </c>
      <c r="BJ204" s="17" t="s">
        <v>79</v>
      </c>
      <c r="BK204" s="185">
        <f>ROUND(I204*H204,2)</f>
        <v>0</v>
      </c>
      <c r="BL204" s="17" t="s">
        <v>125</v>
      </c>
      <c r="BM204" s="184" t="s">
        <v>279</v>
      </c>
    </row>
    <row r="205" spans="1:65" s="2" customFormat="1" ht="19.2">
      <c r="A205" s="34"/>
      <c r="B205" s="35"/>
      <c r="C205" s="36"/>
      <c r="D205" s="186" t="s">
        <v>127</v>
      </c>
      <c r="E205" s="36"/>
      <c r="F205" s="187" t="s">
        <v>280</v>
      </c>
      <c r="G205" s="36"/>
      <c r="H205" s="36"/>
      <c r="I205" s="188"/>
      <c r="J205" s="36"/>
      <c r="K205" s="36"/>
      <c r="L205" s="39"/>
      <c r="M205" s="189"/>
      <c r="N205" s="190"/>
      <c r="O205" s="64"/>
      <c r="P205" s="64"/>
      <c r="Q205" s="64"/>
      <c r="R205" s="64"/>
      <c r="S205" s="64"/>
      <c r="T205" s="65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7" t="s">
        <v>127</v>
      </c>
      <c r="AU205" s="17" t="s">
        <v>82</v>
      </c>
    </row>
    <row r="206" spans="1:65" s="2" customFormat="1" ht="10.199999999999999">
      <c r="A206" s="34"/>
      <c r="B206" s="35"/>
      <c r="C206" s="36"/>
      <c r="D206" s="191" t="s">
        <v>129</v>
      </c>
      <c r="E206" s="36"/>
      <c r="F206" s="192" t="s">
        <v>281</v>
      </c>
      <c r="G206" s="36"/>
      <c r="H206" s="36"/>
      <c r="I206" s="188"/>
      <c r="J206" s="36"/>
      <c r="K206" s="36"/>
      <c r="L206" s="39"/>
      <c r="M206" s="189"/>
      <c r="N206" s="190"/>
      <c r="O206" s="64"/>
      <c r="P206" s="64"/>
      <c r="Q206" s="64"/>
      <c r="R206" s="64"/>
      <c r="S206" s="64"/>
      <c r="T206" s="65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7" t="s">
        <v>129</v>
      </c>
      <c r="AU206" s="17" t="s">
        <v>82</v>
      </c>
    </row>
    <row r="207" spans="1:65" s="13" customFormat="1" ht="10.199999999999999">
      <c r="B207" s="193"/>
      <c r="C207" s="194"/>
      <c r="D207" s="186" t="s">
        <v>131</v>
      </c>
      <c r="E207" s="195" t="s">
        <v>19</v>
      </c>
      <c r="F207" s="196" t="s">
        <v>282</v>
      </c>
      <c r="G207" s="194"/>
      <c r="H207" s="197">
        <v>4</v>
      </c>
      <c r="I207" s="198"/>
      <c r="J207" s="194"/>
      <c r="K207" s="194"/>
      <c r="L207" s="199"/>
      <c r="M207" s="200"/>
      <c r="N207" s="201"/>
      <c r="O207" s="201"/>
      <c r="P207" s="201"/>
      <c r="Q207" s="201"/>
      <c r="R207" s="201"/>
      <c r="S207" s="201"/>
      <c r="T207" s="202"/>
      <c r="AT207" s="203" t="s">
        <v>131</v>
      </c>
      <c r="AU207" s="203" t="s">
        <v>82</v>
      </c>
      <c r="AV207" s="13" t="s">
        <v>82</v>
      </c>
      <c r="AW207" s="13" t="s">
        <v>33</v>
      </c>
      <c r="AX207" s="13" t="s">
        <v>71</v>
      </c>
      <c r="AY207" s="203" t="s">
        <v>118</v>
      </c>
    </row>
    <row r="208" spans="1:65" s="2" customFormat="1" ht="14.4" customHeight="1">
      <c r="A208" s="34"/>
      <c r="B208" s="35"/>
      <c r="C208" s="173" t="s">
        <v>283</v>
      </c>
      <c r="D208" s="173" t="s">
        <v>120</v>
      </c>
      <c r="E208" s="174" t="s">
        <v>284</v>
      </c>
      <c r="F208" s="175" t="s">
        <v>285</v>
      </c>
      <c r="G208" s="176" t="s">
        <v>241</v>
      </c>
      <c r="H208" s="177">
        <v>82.010999999999996</v>
      </c>
      <c r="I208" s="178"/>
      <c r="J208" s="179">
        <f>ROUND(I208*H208,2)</f>
        <v>0</v>
      </c>
      <c r="K208" s="175" t="s">
        <v>124</v>
      </c>
      <c r="L208" s="39"/>
      <c r="M208" s="180" t="s">
        <v>19</v>
      </c>
      <c r="N208" s="181" t="s">
        <v>42</v>
      </c>
      <c r="O208" s="64"/>
      <c r="P208" s="182">
        <f>O208*H208</f>
        <v>0</v>
      </c>
      <c r="Q208" s="182">
        <v>0</v>
      </c>
      <c r="R208" s="182">
        <f>Q208*H208</f>
        <v>0</v>
      </c>
      <c r="S208" s="182">
        <v>0</v>
      </c>
      <c r="T208" s="183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4" t="s">
        <v>125</v>
      </c>
      <c r="AT208" s="184" t="s">
        <v>120</v>
      </c>
      <c r="AU208" s="184" t="s">
        <v>82</v>
      </c>
      <c r="AY208" s="17" t="s">
        <v>118</v>
      </c>
      <c r="BE208" s="185">
        <f>IF(N208="základní",J208,0)</f>
        <v>0</v>
      </c>
      <c r="BF208" s="185">
        <f>IF(N208="snížená",J208,0)</f>
        <v>0</v>
      </c>
      <c r="BG208" s="185">
        <f>IF(N208="zákl. přenesená",J208,0)</f>
        <v>0</v>
      </c>
      <c r="BH208" s="185">
        <f>IF(N208="sníž. přenesená",J208,0)</f>
        <v>0</v>
      </c>
      <c r="BI208" s="185">
        <f>IF(N208="nulová",J208,0)</f>
        <v>0</v>
      </c>
      <c r="BJ208" s="17" t="s">
        <v>79</v>
      </c>
      <c r="BK208" s="185">
        <f>ROUND(I208*H208,2)</f>
        <v>0</v>
      </c>
      <c r="BL208" s="17" t="s">
        <v>125</v>
      </c>
      <c r="BM208" s="184" t="s">
        <v>286</v>
      </c>
    </row>
    <row r="209" spans="1:51" s="2" customFormat="1" ht="19.2">
      <c r="A209" s="34"/>
      <c r="B209" s="35"/>
      <c r="C209" s="36"/>
      <c r="D209" s="186" t="s">
        <v>127</v>
      </c>
      <c r="E209" s="36"/>
      <c r="F209" s="187" t="s">
        <v>287</v>
      </c>
      <c r="G209" s="36"/>
      <c r="H209" s="36"/>
      <c r="I209" s="188"/>
      <c r="J209" s="36"/>
      <c r="K209" s="36"/>
      <c r="L209" s="39"/>
      <c r="M209" s="189"/>
      <c r="N209" s="190"/>
      <c r="O209" s="64"/>
      <c r="P209" s="64"/>
      <c r="Q209" s="64"/>
      <c r="R209" s="64"/>
      <c r="S209" s="64"/>
      <c r="T209" s="65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7" t="s">
        <v>127</v>
      </c>
      <c r="AU209" s="17" t="s">
        <v>82</v>
      </c>
    </row>
    <row r="210" spans="1:51" s="2" customFormat="1" ht="10.199999999999999">
      <c r="A210" s="34"/>
      <c r="B210" s="35"/>
      <c r="C210" s="36"/>
      <c r="D210" s="191" t="s">
        <v>129</v>
      </c>
      <c r="E210" s="36"/>
      <c r="F210" s="192" t="s">
        <v>288</v>
      </c>
      <c r="G210" s="36"/>
      <c r="H210" s="36"/>
      <c r="I210" s="188"/>
      <c r="J210" s="36"/>
      <c r="K210" s="36"/>
      <c r="L210" s="39"/>
      <c r="M210" s="189"/>
      <c r="N210" s="190"/>
      <c r="O210" s="64"/>
      <c r="P210" s="64"/>
      <c r="Q210" s="64"/>
      <c r="R210" s="64"/>
      <c r="S210" s="64"/>
      <c r="T210" s="65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7" t="s">
        <v>129</v>
      </c>
      <c r="AU210" s="17" t="s">
        <v>82</v>
      </c>
    </row>
    <row r="211" spans="1:51" s="14" customFormat="1" ht="10.199999999999999">
      <c r="B211" s="204"/>
      <c r="C211" s="205"/>
      <c r="D211" s="186" t="s">
        <v>131</v>
      </c>
      <c r="E211" s="206" t="s">
        <v>19</v>
      </c>
      <c r="F211" s="207" t="s">
        <v>172</v>
      </c>
      <c r="G211" s="205"/>
      <c r="H211" s="206" t="s">
        <v>19</v>
      </c>
      <c r="I211" s="208"/>
      <c r="J211" s="205"/>
      <c r="K211" s="205"/>
      <c r="L211" s="209"/>
      <c r="M211" s="210"/>
      <c r="N211" s="211"/>
      <c r="O211" s="211"/>
      <c r="P211" s="211"/>
      <c r="Q211" s="211"/>
      <c r="R211" s="211"/>
      <c r="S211" s="211"/>
      <c r="T211" s="212"/>
      <c r="AT211" s="213" t="s">
        <v>131</v>
      </c>
      <c r="AU211" s="213" t="s">
        <v>82</v>
      </c>
      <c r="AV211" s="14" t="s">
        <v>79</v>
      </c>
      <c r="AW211" s="14" t="s">
        <v>33</v>
      </c>
      <c r="AX211" s="14" t="s">
        <v>71</v>
      </c>
      <c r="AY211" s="213" t="s">
        <v>118</v>
      </c>
    </row>
    <row r="212" spans="1:51" s="13" customFormat="1" ht="10.199999999999999">
      <c r="B212" s="193"/>
      <c r="C212" s="194"/>
      <c r="D212" s="186" t="s">
        <v>131</v>
      </c>
      <c r="E212" s="195" t="s">
        <v>19</v>
      </c>
      <c r="F212" s="196" t="s">
        <v>289</v>
      </c>
      <c r="G212" s="194"/>
      <c r="H212" s="197">
        <v>5.1319999999999997</v>
      </c>
      <c r="I212" s="198"/>
      <c r="J212" s="194"/>
      <c r="K212" s="194"/>
      <c r="L212" s="199"/>
      <c r="M212" s="200"/>
      <c r="N212" s="201"/>
      <c r="O212" s="201"/>
      <c r="P212" s="201"/>
      <c r="Q212" s="201"/>
      <c r="R212" s="201"/>
      <c r="S212" s="201"/>
      <c r="T212" s="202"/>
      <c r="AT212" s="203" t="s">
        <v>131</v>
      </c>
      <c r="AU212" s="203" t="s">
        <v>82</v>
      </c>
      <c r="AV212" s="13" t="s">
        <v>82</v>
      </c>
      <c r="AW212" s="13" t="s">
        <v>33</v>
      </c>
      <c r="AX212" s="13" t="s">
        <v>71</v>
      </c>
      <c r="AY212" s="203" t="s">
        <v>118</v>
      </c>
    </row>
    <row r="213" spans="1:51" s="13" customFormat="1" ht="10.199999999999999">
      <c r="B213" s="193"/>
      <c r="C213" s="194"/>
      <c r="D213" s="186" t="s">
        <v>131</v>
      </c>
      <c r="E213" s="195" t="s">
        <v>19</v>
      </c>
      <c r="F213" s="196" t="s">
        <v>290</v>
      </c>
      <c r="G213" s="194"/>
      <c r="H213" s="197">
        <v>1.613</v>
      </c>
      <c r="I213" s="198"/>
      <c r="J213" s="194"/>
      <c r="K213" s="194"/>
      <c r="L213" s="199"/>
      <c r="M213" s="200"/>
      <c r="N213" s="201"/>
      <c r="O213" s="201"/>
      <c r="P213" s="201"/>
      <c r="Q213" s="201"/>
      <c r="R213" s="201"/>
      <c r="S213" s="201"/>
      <c r="T213" s="202"/>
      <c r="AT213" s="203" t="s">
        <v>131</v>
      </c>
      <c r="AU213" s="203" t="s">
        <v>82</v>
      </c>
      <c r="AV213" s="13" t="s">
        <v>82</v>
      </c>
      <c r="AW213" s="13" t="s">
        <v>33</v>
      </c>
      <c r="AX213" s="13" t="s">
        <v>71</v>
      </c>
      <c r="AY213" s="203" t="s">
        <v>118</v>
      </c>
    </row>
    <row r="214" spans="1:51" s="13" customFormat="1" ht="10.199999999999999">
      <c r="B214" s="193"/>
      <c r="C214" s="194"/>
      <c r="D214" s="186" t="s">
        <v>131</v>
      </c>
      <c r="E214" s="195" t="s">
        <v>19</v>
      </c>
      <c r="F214" s="196" t="s">
        <v>291</v>
      </c>
      <c r="G214" s="194"/>
      <c r="H214" s="197">
        <v>5.0229999999999997</v>
      </c>
      <c r="I214" s="198"/>
      <c r="J214" s="194"/>
      <c r="K214" s="194"/>
      <c r="L214" s="199"/>
      <c r="M214" s="200"/>
      <c r="N214" s="201"/>
      <c r="O214" s="201"/>
      <c r="P214" s="201"/>
      <c r="Q214" s="201"/>
      <c r="R214" s="201"/>
      <c r="S214" s="201"/>
      <c r="T214" s="202"/>
      <c r="AT214" s="203" t="s">
        <v>131</v>
      </c>
      <c r="AU214" s="203" t="s">
        <v>82</v>
      </c>
      <c r="AV214" s="13" t="s">
        <v>82</v>
      </c>
      <c r="AW214" s="13" t="s">
        <v>33</v>
      </c>
      <c r="AX214" s="13" t="s">
        <v>71</v>
      </c>
      <c r="AY214" s="203" t="s">
        <v>118</v>
      </c>
    </row>
    <row r="215" spans="1:51" s="13" customFormat="1" ht="10.199999999999999">
      <c r="B215" s="193"/>
      <c r="C215" s="194"/>
      <c r="D215" s="186" t="s">
        <v>131</v>
      </c>
      <c r="E215" s="195" t="s">
        <v>19</v>
      </c>
      <c r="F215" s="196" t="s">
        <v>292</v>
      </c>
      <c r="G215" s="194"/>
      <c r="H215" s="197">
        <v>5.351</v>
      </c>
      <c r="I215" s="198"/>
      <c r="J215" s="194"/>
      <c r="K215" s="194"/>
      <c r="L215" s="199"/>
      <c r="M215" s="200"/>
      <c r="N215" s="201"/>
      <c r="O215" s="201"/>
      <c r="P215" s="201"/>
      <c r="Q215" s="201"/>
      <c r="R215" s="201"/>
      <c r="S215" s="201"/>
      <c r="T215" s="202"/>
      <c r="AT215" s="203" t="s">
        <v>131</v>
      </c>
      <c r="AU215" s="203" t="s">
        <v>82</v>
      </c>
      <c r="AV215" s="13" t="s">
        <v>82</v>
      </c>
      <c r="AW215" s="13" t="s">
        <v>33</v>
      </c>
      <c r="AX215" s="13" t="s">
        <v>71</v>
      </c>
      <c r="AY215" s="203" t="s">
        <v>118</v>
      </c>
    </row>
    <row r="216" spans="1:51" s="13" customFormat="1" ht="10.199999999999999">
      <c r="B216" s="193"/>
      <c r="C216" s="194"/>
      <c r="D216" s="186" t="s">
        <v>131</v>
      </c>
      <c r="E216" s="195" t="s">
        <v>19</v>
      </c>
      <c r="F216" s="196" t="s">
        <v>293</v>
      </c>
      <c r="G216" s="194"/>
      <c r="H216" s="197">
        <v>5.4720000000000004</v>
      </c>
      <c r="I216" s="198"/>
      <c r="J216" s="194"/>
      <c r="K216" s="194"/>
      <c r="L216" s="199"/>
      <c r="M216" s="200"/>
      <c r="N216" s="201"/>
      <c r="O216" s="201"/>
      <c r="P216" s="201"/>
      <c r="Q216" s="201"/>
      <c r="R216" s="201"/>
      <c r="S216" s="201"/>
      <c r="T216" s="202"/>
      <c r="AT216" s="203" t="s">
        <v>131</v>
      </c>
      <c r="AU216" s="203" t="s">
        <v>82</v>
      </c>
      <c r="AV216" s="13" t="s">
        <v>82</v>
      </c>
      <c r="AW216" s="13" t="s">
        <v>33</v>
      </c>
      <c r="AX216" s="13" t="s">
        <v>71</v>
      </c>
      <c r="AY216" s="203" t="s">
        <v>118</v>
      </c>
    </row>
    <row r="217" spans="1:51" s="13" customFormat="1" ht="10.199999999999999">
      <c r="B217" s="193"/>
      <c r="C217" s="194"/>
      <c r="D217" s="186" t="s">
        <v>131</v>
      </c>
      <c r="E217" s="195" t="s">
        <v>19</v>
      </c>
      <c r="F217" s="196" t="s">
        <v>294</v>
      </c>
      <c r="G217" s="194"/>
      <c r="H217" s="197">
        <v>2.1</v>
      </c>
      <c r="I217" s="198"/>
      <c r="J217" s="194"/>
      <c r="K217" s="194"/>
      <c r="L217" s="199"/>
      <c r="M217" s="200"/>
      <c r="N217" s="201"/>
      <c r="O217" s="201"/>
      <c r="P217" s="201"/>
      <c r="Q217" s="201"/>
      <c r="R217" s="201"/>
      <c r="S217" s="201"/>
      <c r="T217" s="202"/>
      <c r="AT217" s="203" t="s">
        <v>131</v>
      </c>
      <c r="AU217" s="203" t="s">
        <v>82</v>
      </c>
      <c r="AV217" s="13" t="s">
        <v>82</v>
      </c>
      <c r="AW217" s="13" t="s">
        <v>33</v>
      </c>
      <c r="AX217" s="13" t="s">
        <v>71</v>
      </c>
      <c r="AY217" s="203" t="s">
        <v>118</v>
      </c>
    </row>
    <row r="218" spans="1:51" s="13" customFormat="1" ht="10.199999999999999">
      <c r="B218" s="193"/>
      <c r="C218" s="194"/>
      <c r="D218" s="186" t="s">
        <v>131</v>
      </c>
      <c r="E218" s="195" t="s">
        <v>19</v>
      </c>
      <c r="F218" s="196" t="s">
        <v>295</v>
      </c>
      <c r="G218" s="194"/>
      <c r="H218" s="197">
        <v>5.2439999999999998</v>
      </c>
      <c r="I218" s="198"/>
      <c r="J218" s="194"/>
      <c r="K218" s="194"/>
      <c r="L218" s="199"/>
      <c r="M218" s="200"/>
      <c r="N218" s="201"/>
      <c r="O218" s="201"/>
      <c r="P218" s="201"/>
      <c r="Q218" s="201"/>
      <c r="R218" s="201"/>
      <c r="S218" s="201"/>
      <c r="T218" s="202"/>
      <c r="AT218" s="203" t="s">
        <v>131</v>
      </c>
      <c r="AU218" s="203" t="s">
        <v>82</v>
      </c>
      <c r="AV218" s="13" t="s">
        <v>82</v>
      </c>
      <c r="AW218" s="13" t="s">
        <v>33</v>
      </c>
      <c r="AX218" s="13" t="s">
        <v>71</v>
      </c>
      <c r="AY218" s="203" t="s">
        <v>118</v>
      </c>
    </row>
    <row r="219" spans="1:51" s="13" customFormat="1" ht="10.199999999999999">
      <c r="B219" s="193"/>
      <c r="C219" s="194"/>
      <c r="D219" s="186" t="s">
        <v>131</v>
      </c>
      <c r="E219" s="195" t="s">
        <v>19</v>
      </c>
      <c r="F219" s="196" t="s">
        <v>296</v>
      </c>
      <c r="G219" s="194"/>
      <c r="H219" s="197">
        <v>1.92</v>
      </c>
      <c r="I219" s="198"/>
      <c r="J219" s="194"/>
      <c r="K219" s="194"/>
      <c r="L219" s="199"/>
      <c r="M219" s="200"/>
      <c r="N219" s="201"/>
      <c r="O219" s="201"/>
      <c r="P219" s="201"/>
      <c r="Q219" s="201"/>
      <c r="R219" s="201"/>
      <c r="S219" s="201"/>
      <c r="T219" s="202"/>
      <c r="AT219" s="203" t="s">
        <v>131</v>
      </c>
      <c r="AU219" s="203" t="s">
        <v>82</v>
      </c>
      <c r="AV219" s="13" t="s">
        <v>82</v>
      </c>
      <c r="AW219" s="13" t="s">
        <v>33</v>
      </c>
      <c r="AX219" s="13" t="s">
        <v>71</v>
      </c>
      <c r="AY219" s="203" t="s">
        <v>118</v>
      </c>
    </row>
    <row r="220" spans="1:51" s="13" customFormat="1" ht="10.199999999999999">
      <c r="B220" s="193"/>
      <c r="C220" s="194"/>
      <c r="D220" s="186" t="s">
        <v>131</v>
      </c>
      <c r="E220" s="195" t="s">
        <v>19</v>
      </c>
      <c r="F220" s="196" t="s">
        <v>297</v>
      </c>
      <c r="G220" s="194"/>
      <c r="H220" s="197">
        <v>5.242</v>
      </c>
      <c r="I220" s="198"/>
      <c r="J220" s="194"/>
      <c r="K220" s="194"/>
      <c r="L220" s="199"/>
      <c r="M220" s="200"/>
      <c r="N220" s="201"/>
      <c r="O220" s="201"/>
      <c r="P220" s="201"/>
      <c r="Q220" s="201"/>
      <c r="R220" s="201"/>
      <c r="S220" s="201"/>
      <c r="T220" s="202"/>
      <c r="AT220" s="203" t="s">
        <v>131</v>
      </c>
      <c r="AU220" s="203" t="s">
        <v>82</v>
      </c>
      <c r="AV220" s="13" t="s">
        <v>82</v>
      </c>
      <c r="AW220" s="13" t="s">
        <v>33</v>
      </c>
      <c r="AX220" s="13" t="s">
        <v>71</v>
      </c>
      <c r="AY220" s="203" t="s">
        <v>118</v>
      </c>
    </row>
    <row r="221" spans="1:51" s="13" customFormat="1" ht="10.199999999999999">
      <c r="B221" s="193"/>
      <c r="C221" s="194"/>
      <c r="D221" s="186" t="s">
        <v>131</v>
      </c>
      <c r="E221" s="195" t="s">
        <v>19</v>
      </c>
      <c r="F221" s="196" t="s">
        <v>298</v>
      </c>
      <c r="G221" s="194"/>
      <c r="H221" s="197">
        <v>5.5439999999999996</v>
      </c>
      <c r="I221" s="198"/>
      <c r="J221" s="194"/>
      <c r="K221" s="194"/>
      <c r="L221" s="199"/>
      <c r="M221" s="200"/>
      <c r="N221" s="201"/>
      <c r="O221" s="201"/>
      <c r="P221" s="201"/>
      <c r="Q221" s="201"/>
      <c r="R221" s="201"/>
      <c r="S221" s="201"/>
      <c r="T221" s="202"/>
      <c r="AT221" s="203" t="s">
        <v>131</v>
      </c>
      <c r="AU221" s="203" t="s">
        <v>82</v>
      </c>
      <c r="AV221" s="13" t="s">
        <v>82</v>
      </c>
      <c r="AW221" s="13" t="s">
        <v>33</v>
      </c>
      <c r="AX221" s="13" t="s">
        <v>71</v>
      </c>
      <c r="AY221" s="203" t="s">
        <v>118</v>
      </c>
    </row>
    <row r="222" spans="1:51" s="13" customFormat="1" ht="10.199999999999999">
      <c r="B222" s="193"/>
      <c r="C222" s="194"/>
      <c r="D222" s="186" t="s">
        <v>131</v>
      </c>
      <c r="E222" s="195" t="s">
        <v>19</v>
      </c>
      <c r="F222" s="196" t="s">
        <v>299</v>
      </c>
      <c r="G222" s="194"/>
      <c r="H222" s="197">
        <v>2.3180000000000001</v>
      </c>
      <c r="I222" s="198"/>
      <c r="J222" s="194"/>
      <c r="K222" s="194"/>
      <c r="L222" s="199"/>
      <c r="M222" s="200"/>
      <c r="N222" s="201"/>
      <c r="O222" s="201"/>
      <c r="P222" s="201"/>
      <c r="Q222" s="201"/>
      <c r="R222" s="201"/>
      <c r="S222" s="201"/>
      <c r="T222" s="202"/>
      <c r="AT222" s="203" t="s">
        <v>131</v>
      </c>
      <c r="AU222" s="203" t="s">
        <v>82</v>
      </c>
      <c r="AV222" s="13" t="s">
        <v>82</v>
      </c>
      <c r="AW222" s="13" t="s">
        <v>33</v>
      </c>
      <c r="AX222" s="13" t="s">
        <v>71</v>
      </c>
      <c r="AY222" s="203" t="s">
        <v>118</v>
      </c>
    </row>
    <row r="223" spans="1:51" s="13" customFormat="1" ht="10.199999999999999">
      <c r="B223" s="193"/>
      <c r="C223" s="194"/>
      <c r="D223" s="186" t="s">
        <v>131</v>
      </c>
      <c r="E223" s="195" t="s">
        <v>19</v>
      </c>
      <c r="F223" s="196" t="s">
        <v>300</v>
      </c>
      <c r="G223" s="194"/>
      <c r="H223" s="197">
        <v>5.5439999999999996</v>
      </c>
      <c r="I223" s="198"/>
      <c r="J223" s="194"/>
      <c r="K223" s="194"/>
      <c r="L223" s="199"/>
      <c r="M223" s="200"/>
      <c r="N223" s="201"/>
      <c r="O223" s="201"/>
      <c r="P223" s="201"/>
      <c r="Q223" s="201"/>
      <c r="R223" s="201"/>
      <c r="S223" s="201"/>
      <c r="T223" s="202"/>
      <c r="AT223" s="203" t="s">
        <v>131</v>
      </c>
      <c r="AU223" s="203" t="s">
        <v>82</v>
      </c>
      <c r="AV223" s="13" t="s">
        <v>82</v>
      </c>
      <c r="AW223" s="13" t="s">
        <v>33</v>
      </c>
      <c r="AX223" s="13" t="s">
        <v>71</v>
      </c>
      <c r="AY223" s="203" t="s">
        <v>118</v>
      </c>
    </row>
    <row r="224" spans="1:51" s="13" customFormat="1" ht="10.199999999999999">
      <c r="B224" s="193"/>
      <c r="C224" s="194"/>
      <c r="D224" s="186" t="s">
        <v>131</v>
      </c>
      <c r="E224" s="195" t="s">
        <v>19</v>
      </c>
      <c r="F224" s="196" t="s">
        <v>301</v>
      </c>
      <c r="G224" s="194"/>
      <c r="H224" s="197">
        <v>6.48</v>
      </c>
      <c r="I224" s="198"/>
      <c r="J224" s="194"/>
      <c r="K224" s="194"/>
      <c r="L224" s="199"/>
      <c r="M224" s="200"/>
      <c r="N224" s="201"/>
      <c r="O224" s="201"/>
      <c r="P224" s="201"/>
      <c r="Q224" s="201"/>
      <c r="R224" s="201"/>
      <c r="S224" s="201"/>
      <c r="T224" s="202"/>
      <c r="AT224" s="203" t="s">
        <v>131</v>
      </c>
      <c r="AU224" s="203" t="s">
        <v>82</v>
      </c>
      <c r="AV224" s="13" t="s">
        <v>82</v>
      </c>
      <c r="AW224" s="13" t="s">
        <v>33</v>
      </c>
      <c r="AX224" s="13" t="s">
        <v>71</v>
      </c>
      <c r="AY224" s="203" t="s">
        <v>118</v>
      </c>
    </row>
    <row r="225" spans="1:65" s="13" customFormat="1" ht="10.199999999999999">
      <c r="B225" s="193"/>
      <c r="C225" s="194"/>
      <c r="D225" s="186" t="s">
        <v>131</v>
      </c>
      <c r="E225" s="195" t="s">
        <v>19</v>
      </c>
      <c r="F225" s="196" t="s">
        <v>302</v>
      </c>
      <c r="G225" s="194"/>
      <c r="H225" s="197">
        <v>5.141</v>
      </c>
      <c r="I225" s="198"/>
      <c r="J225" s="194"/>
      <c r="K225" s="194"/>
      <c r="L225" s="199"/>
      <c r="M225" s="200"/>
      <c r="N225" s="201"/>
      <c r="O225" s="201"/>
      <c r="P225" s="201"/>
      <c r="Q225" s="201"/>
      <c r="R225" s="201"/>
      <c r="S225" s="201"/>
      <c r="T225" s="202"/>
      <c r="AT225" s="203" t="s">
        <v>131</v>
      </c>
      <c r="AU225" s="203" t="s">
        <v>82</v>
      </c>
      <c r="AV225" s="13" t="s">
        <v>82</v>
      </c>
      <c r="AW225" s="13" t="s">
        <v>33</v>
      </c>
      <c r="AX225" s="13" t="s">
        <v>71</v>
      </c>
      <c r="AY225" s="203" t="s">
        <v>118</v>
      </c>
    </row>
    <row r="226" spans="1:65" s="13" customFormat="1" ht="10.199999999999999">
      <c r="B226" s="193"/>
      <c r="C226" s="194"/>
      <c r="D226" s="186" t="s">
        <v>131</v>
      </c>
      <c r="E226" s="195" t="s">
        <v>19</v>
      </c>
      <c r="F226" s="196" t="s">
        <v>303</v>
      </c>
      <c r="G226" s="194"/>
      <c r="H226" s="197">
        <v>5.04</v>
      </c>
      <c r="I226" s="198"/>
      <c r="J226" s="194"/>
      <c r="K226" s="194"/>
      <c r="L226" s="199"/>
      <c r="M226" s="200"/>
      <c r="N226" s="201"/>
      <c r="O226" s="201"/>
      <c r="P226" s="201"/>
      <c r="Q226" s="201"/>
      <c r="R226" s="201"/>
      <c r="S226" s="201"/>
      <c r="T226" s="202"/>
      <c r="AT226" s="203" t="s">
        <v>131</v>
      </c>
      <c r="AU226" s="203" t="s">
        <v>82</v>
      </c>
      <c r="AV226" s="13" t="s">
        <v>82</v>
      </c>
      <c r="AW226" s="13" t="s">
        <v>33</v>
      </c>
      <c r="AX226" s="13" t="s">
        <v>71</v>
      </c>
      <c r="AY226" s="203" t="s">
        <v>118</v>
      </c>
    </row>
    <row r="227" spans="1:65" s="13" customFormat="1" ht="10.199999999999999">
      <c r="B227" s="193"/>
      <c r="C227" s="194"/>
      <c r="D227" s="186" t="s">
        <v>131</v>
      </c>
      <c r="E227" s="195" t="s">
        <v>19</v>
      </c>
      <c r="F227" s="196" t="s">
        <v>304</v>
      </c>
      <c r="G227" s="194"/>
      <c r="H227" s="197">
        <v>1.536</v>
      </c>
      <c r="I227" s="198"/>
      <c r="J227" s="194"/>
      <c r="K227" s="194"/>
      <c r="L227" s="199"/>
      <c r="M227" s="200"/>
      <c r="N227" s="201"/>
      <c r="O227" s="201"/>
      <c r="P227" s="201"/>
      <c r="Q227" s="201"/>
      <c r="R227" s="201"/>
      <c r="S227" s="201"/>
      <c r="T227" s="202"/>
      <c r="AT227" s="203" t="s">
        <v>131</v>
      </c>
      <c r="AU227" s="203" t="s">
        <v>82</v>
      </c>
      <c r="AV227" s="13" t="s">
        <v>82</v>
      </c>
      <c r="AW227" s="13" t="s">
        <v>33</v>
      </c>
      <c r="AX227" s="13" t="s">
        <v>71</v>
      </c>
      <c r="AY227" s="203" t="s">
        <v>118</v>
      </c>
    </row>
    <row r="228" spans="1:65" s="13" customFormat="1" ht="10.199999999999999">
      <c r="B228" s="193"/>
      <c r="C228" s="194"/>
      <c r="D228" s="186" t="s">
        <v>131</v>
      </c>
      <c r="E228" s="195" t="s">
        <v>19</v>
      </c>
      <c r="F228" s="196" t="s">
        <v>305</v>
      </c>
      <c r="G228" s="194"/>
      <c r="H228" s="197">
        <v>7.3710000000000004</v>
      </c>
      <c r="I228" s="198"/>
      <c r="J228" s="194"/>
      <c r="K228" s="194"/>
      <c r="L228" s="199"/>
      <c r="M228" s="200"/>
      <c r="N228" s="201"/>
      <c r="O228" s="201"/>
      <c r="P228" s="201"/>
      <c r="Q228" s="201"/>
      <c r="R228" s="201"/>
      <c r="S228" s="201"/>
      <c r="T228" s="202"/>
      <c r="AT228" s="203" t="s">
        <v>131</v>
      </c>
      <c r="AU228" s="203" t="s">
        <v>82</v>
      </c>
      <c r="AV228" s="13" t="s">
        <v>82</v>
      </c>
      <c r="AW228" s="13" t="s">
        <v>33</v>
      </c>
      <c r="AX228" s="13" t="s">
        <v>71</v>
      </c>
      <c r="AY228" s="203" t="s">
        <v>118</v>
      </c>
    </row>
    <row r="229" spans="1:65" s="13" customFormat="1" ht="10.199999999999999">
      <c r="B229" s="193"/>
      <c r="C229" s="194"/>
      <c r="D229" s="186" t="s">
        <v>131</v>
      </c>
      <c r="E229" s="195" t="s">
        <v>19</v>
      </c>
      <c r="F229" s="196" t="s">
        <v>306</v>
      </c>
      <c r="G229" s="194"/>
      <c r="H229" s="197">
        <v>5.94</v>
      </c>
      <c r="I229" s="198"/>
      <c r="J229" s="194"/>
      <c r="K229" s="194"/>
      <c r="L229" s="199"/>
      <c r="M229" s="200"/>
      <c r="N229" s="201"/>
      <c r="O229" s="201"/>
      <c r="P229" s="201"/>
      <c r="Q229" s="201"/>
      <c r="R229" s="201"/>
      <c r="S229" s="201"/>
      <c r="T229" s="202"/>
      <c r="AT229" s="203" t="s">
        <v>131</v>
      </c>
      <c r="AU229" s="203" t="s">
        <v>82</v>
      </c>
      <c r="AV229" s="13" t="s">
        <v>82</v>
      </c>
      <c r="AW229" s="13" t="s">
        <v>33</v>
      </c>
      <c r="AX229" s="13" t="s">
        <v>71</v>
      </c>
      <c r="AY229" s="203" t="s">
        <v>118</v>
      </c>
    </row>
    <row r="230" spans="1:65" s="2" customFormat="1" ht="14.4" customHeight="1">
      <c r="A230" s="34"/>
      <c r="B230" s="35"/>
      <c r="C230" s="173" t="s">
        <v>307</v>
      </c>
      <c r="D230" s="173" t="s">
        <v>120</v>
      </c>
      <c r="E230" s="174" t="s">
        <v>308</v>
      </c>
      <c r="F230" s="175" t="s">
        <v>309</v>
      </c>
      <c r="G230" s="176" t="s">
        <v>241</v>
      </c>
      <c r="H230" s="177">
        <v>43.488</v>
      </c>
      <c r="I230" s="178"/>
      <c r="J230" s="179">
        <f>ROUND(I230*H230,2)</f>
        <v>0</v>
      </c>
      <c r="K230" s="175" t="s">
        <v>124</v>
      </c>
      <c r="L230" s="39"/>
      <c r="M230" s="180" t="s">
        <v>19</v>
      </c>
      <c r="N230" s="181" t="s">
        <v>42</v>
      </c>
      <c r="O230" s="64"/>
      <c r="P230" s="182">
        <f>O230*H230</f>
        <v>0</v>
      </c>
      <c r="Q230" s="182">
        <v>0</v>
      </c>
      <c r="R230" s="182">
        <f>Q230*H230</f>
        <v>0</v>
      </c>
      <c r="S230" s="182">
        <v>0</v>
      </c>
      <c r="T230" s="183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84" t="s">
        <v>125</v>
      </c>
      <c r="AT230" s="184" t="s">
        <v>120</v>
      </c>
      <c r="AU230" s="184" t="s">
        <v>82</v>
      </c>
      <c r="AY230" s="17" t="s">
        <v>118</v>
      </c>
      <c r="BE230" s="185">
        <f>IF(N230="základní",J230,0)</f>
        <v>0</v>
      </c>
      <c r="BF230" s="185">
        <f>IF(N230="snížená",J230,0)</f>
        <v>0</v>
      </c>
      <c r="BG230" s="185">
        <f>IF(N230="zákl. přenesená",J230,0)</f>
        <v>0</v>
      </c>
      <c r="BH230" s="185">
        <f>IF(N230="sníž. přenesená",J230,0)</f>
        <v>0</v>
      </c>
      <c r="BI230" s="185">
        <f>IF(N230="nulová",J230,0)</f>
        <v>0</v>
      </c>
      <c r="BJ230" s="17" t="s">
        <v>79</v>
      </c>
      <c r="BK230" s="185">
        <f>ROUND(I230*H230,2)</f>
        <v>0</v>
      </c>
      <c r="BL230" s="17" t="s">
        <v>125</v>
      </c>
      <c r="BM230" s="184" t="s">
        <v>310</v>
      </c>
    </row>
    <row r="231" spans="1:65" s="2" customFormat="1" ht="19.2">
      <c r="A231" s="34"/>
      <c r="B231" s="35"/>
      <c r="C231" s="36"/>
      <c r="D231" s="186" t="s">
        <v>127</v>
      </c>
      <c r="E231" s="36"/>
      <c r="F231" s="187" t="s">
        <v>311</v>
      </c>
      <c r="G231" s="36"/>
      <c r="H231" s="36"/>
      <c r="I231" s="188"/>
      <c r="J231" s="36"/>
      <c r="K231" s="36"/>
      <c r="L231" s="39"/>
      <c r="M231" s="189"/>
      <c r="N231" s="190"/>
      <c r="O231" s="64"/>
      <c r="P231" s="64"/>
      <c r="Q231" s="64"/>
      <c r="R231" s="64"/>
      <c r="S231" s="64"/>
      <c r="T231" s="65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7" t="s">
        <v>127</v>
      </c>
      <c r="AU231" s="17" t="s">
        <v>82</v>
      </c>
    </row>
    <row r="232" spans="1:65" s="2" customFormat="1" ht="10.199999999999999">
      <c r="A232" s="34"/>
      <c r="B232" s="35"/>
      <c r="C232" s="36"/>
      <c r="D232" s="191" t="s">
        <v>129</v>
      </c>
      <c r="E232" s="36"/>
      <c r="F232" s="192" t="s">
        <v>312</v>
      </c>
      <c r="G232" s="36"/>
      <c r="H232" s="36"/>
      <c r="I232" s="188"/>
      <c r="J232" s="36"/>
      <c r="K232" s="36"/>
      <c r="L232" s="39"/>
      <c r="M232" s="189"/>
      <c r="N232" s="190"/>
      <c r="O232" s="64"/>
      <c r="P232" s="64"/>
      <c r="Q232" s="64"/>
      <c r="R232" s="64"/>
      <c r="S232" s="64"/>
      <c r="T232" s="65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7" t="s">
        <v>129</v>
      </c>
      <c r="AU232" s="17" t="s">
        <v>82</v>
      </c>
    </row>
    <row r="233" spans="1:65" s="13" customFormat="1" ht="10.199999999999999">
      <c r="B233" s="193"/>
      <c r="C233" s="194"/>
      <c r="D233" s="186" t="s">
        <v>131</v>
      </c>
      <c r="E233" s="195" t="s">
        <v>19</v>
      </c>
      <c r="F233" s="196" t="s">
        <v>313</v>
      </c>
      <c r="G233" s="194"/>
      <c r="H233" s="197">
        <v>27.071999999999999</v>
      </c>
      <c r="I233" s="198"/>
      <c r="J233" s="194"/>
      <c r="K233" s="194"/>
      <c r="L233" s="199"/>
      <c r="M233" s="200"/>
      <c r="N233" s="201"/>
      <c r="O233" s="201"/>
      <c r="P233" s="201"/>
      <c r="Q233" s="201"/>
      <c r="R233" s="201"/>
      <c r="S233" s="201"/>
      <c r="T233" s="202"/>
      <c r="AT233" s="203" t="s">
        <v>131</v>
      </c>
      <c r="AU233" s="203" t="s">
        <v>82</v>
      </c>
      <c r="AV233" s="13" t="s">
        <v>82</v>
      </c>
      <c r="AW233" s="13" t="s">
        <v>33</v>
      </c>
      <c r="AX233" s="13" t="s">
        <v>71</v>
      </c>
      <c r="AY233" s="203" t="s">
        <v>118</v>
      </c>
    </row>
    <row r="234" spans="1:65" s="14" customFormat="1" ht="10.199999999999999">
      <c r="B234" s="204"/>
      <c r="C234" s="205"/>
      <c r="D234" s="186" t="s">
        <v>131</v>
      </c>
      <c r="E234" s="206" t="s">
        <v>19</v>
      </c>
      <c r="F234" s="207" t="s">
        <v>172</v>
      </c>
      <c r="G234" s="205"/>
      <c r="H234" s="206" t="s">
        <v>19</v>
      </c>
      <c r="I234" s="208"/>
      <c r="J234" s="205"/>
      <c r="K234" s="205"/>
      <c r="L234" s="209"/>
      <c r="M234" s="210"/>
      <c r="N234" s="211"/>
      <c r="O234" s="211"/>
      <c r="P234" s="211"/>
      <c r="Q234" s="211"/>
      <c r="R234" s="211"/>
      <c r="S234" s="211"/>
      <c r="T234" s="212"/>
      <c r="AT234" s="213" t="s">
        <v>131</v>
      </c>
      <c r="AU234" s="213" t="s">
        <v>82</v>
      </c>
      <c r="AV234" s="14" t="s">
        <v>79</v>
      </c>
      <c r="AW234" s="14" t="s">
        <v>33</v>
      </c>
      <c r="AX234" s="14" t="s">
        <v>71</v>
      </c>
      <c r="AY234" s="213" t="s">
        <v>118</v>
      </c>
    </row>
    <row r="235" spans="1:65" s="13" customFormat="1" ht="10.199999999999999">
      <c r="B235" s="193"/>
      <c r="C235" s="194"/>
      <c r="D235" s="186" t="s">
        <v>131</v>
      </c>
      <c r="E235" s="195" t="s">
        <v>19</v>
      </c>
      <c r="F235" s="196" t="s">
        <v>314</v>
      </c>
      <c r="G235" s="194"/>
      <c r="H235" s="197">
        <v>16.416</v>
      </c>
      <c r="I235" s="198"/>
      <c r="J235" s="194"/>
      <c r="K235" s="194"/>
      <c r="L235" s="199"/>
      <c r="M235" s="200"/>
      <c r="N235" s="201"/>
      <c r="O235" s="201"/>
      <c r="P235" s="201"/>
      <c r="Q235" s="201"/>
      <c r="R235" s="201"/>
      <c r="S235" s="201"/>
      <c r="T235" s="202"/>
      <c r="AT235" s="203" t="s">
        <v>131</v>
      </c>
      <c r="AU235" s="203" t="s">
        <v>82</v>
      </c>
      <c r="AV235" s="13" t="s">
        <v>82</v>
      </c>
      <c r="AW235" s="13" t="s">
        <v>33</v>
      </c>
      <c r="AX235" s="13" t="s">
        <v>71</v>
      </c>
      <c r="AY235" s="203" t="s">
        <v>118</v>
      </c>
    </row>
    <row r="236" spans="1:65" s="2" customFormat="1" ht="14.4" customHeight="1">
      <c r="A236" s="34"/>
      <c r="B236" s="35"/>
      <c r="C236" s="173" t="s">
        <v>315</v>
      </c>
      <c r="D236" s="173" t="s">
        <v>120</v>
      </c>
      <c r="E236" s="174" t="s">
        <v>316</v>
      </c>
      <c r="F236" s="175" t="s">
        <v>317</v>
      </c>
      <c r="G236" s="176" t="s">
        <v>241</v>
      </c>
      <c r="H236" s="177">
        <v>43.695</v>
      </c>
      <c r="I236" s="178"/>
      <c r="J236" s="179">
        <f>ROUND(I236*H236,2)</f>
        <v>0</v>
      </c>
      <c r="K236" s="175" t="s">
        <v>124</v>
      </c>
      <c r="L236" s="39"/>
      <c r="M236" s="180" t="s">
        <v>19</v>
      </c>
      <c r="N236" s="181" t="s">
        <v>42</v>
      </c>
      <c r="O236" s="64"/>
      <c r="P236" s="182">
        <f>O236*H236</f>
        <v>0</v>
      </c>
      <c r="Q236" s="182">
        <v>0</v>
      </c>
      <c r="R236" s="182">
        <f>Q236*H236</f>
        <v>0</v>
      </c>
      <c r="S236" s="182">
        <v>0</v>
      </c>
      <c r="T236" s="183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84" t="s">
        <v>125</v>
      </c>
      <c r="AT236" s="184" t="s">
        <v>120</v>
      </c>
      <c r="AU236" s="184" t="s">
        <v>82</v>
      </c>
      <c r="AY236" s="17" t="s">
        <v>118</v>
      </c>
      <c r="BE236" s="185">
        <f>IF(N236="základní",J236,0)</f>
        <v>0</v>
      </c>
      <c r="BF236" s="185">
        <f>IF(N236="snížená",J236,0)</f>
        <v>0</v>
      </c>
      <c r="BG236" s="185">
        <f>IF(N236="zákl. přenesená",J236,0)</f>
        <v>0</v>
      </c>
      <c r="BH236" s="185">
        <f>IF(N236="sníž. přenesená",J236,0)</f>
        <v>0</v>
      </c>
      <c r="BI236" s="185">
        <f>IF(N236="nulová",J236,0)</f>
        <v>0</v>
      </c>
      <c r="BJ236" s="17" t="s">
        <v>79</v>
      </c>
      <c r="BK236" s="185">
        <f>ROUND(I236*H236,2)</f>
        <v>0</v>
      </c>
      <c r="BL236" s="17" t="s">
        <v>125</v>
      </c>
      <c r="BM236" s="184" t="s">
        <v>318</v>
      </c>
    </row>
    <row r="237" spans="1:65" s="2" customFormat="1" ht="19.2">
      <c r="A237" s="34"/>
      <c r="B237" s="35"/>
      <c r="C237" s="36"/>
      <c r="D237" s="186" t="s">
        <v>127</v>
      </c>
      <c r="E237" s="36"/>
      <c r="F237" s="187" t="s">
        <v>319</v>
      </c>
      <c r="G237" s="36"/>
      <c r="H237" s="36"/>
      <c r="I237" s="188"/>
      <c r="J237" s="36"/>
      <c r="K237" s="36"/>
      <c r="L237" s="39"/>
      <c r="M237" s="189"/>
      <c r="N237" s="190"/>
      <c r="O237" s="64"/>
      <c r="P237" s="64"/>
      <c r="Q237" s="64"/>
      <c r="R237" s="64"/>
      <c r="S237" s="64"/>
      <c r="T237" s="65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7" t="s">
        <v>127</v>
      </c>
      <c r="AU237" s="17" t="s">
        <v>82</v>
      </c>
    </row>
    <row r="238" spans="1:65" s="2" customFormat="1" ht="10.199999999999999">
      <c r="A238" s="34"/>
      <c r="B238" s="35"/>
      <c r="C238" s="36"/>
      <c r="D238" s="191" t="s">
        <v>129</v>
      </c>
      <c r="E238" s="36"/>
      <c r="F238" s="192" t="s">
        <v>320</v>
      </c>
      <c r="G238" s="36"/>
      <c r="H238" s="36"/>
      <c r="I238" s="188"/>
      <c r="J238" s="36"/>
      <c r="K238" s="36"/>
      <c r="L238" s="39"/>
      <c r="M238" s="189"/>
      <c r="N238" s="190"/>
      <c r="O238" s="64"/>
      <c r="P238" s="64"/>
      <c r="Q238" s="64"/>
      <c r="R238" s="64"/>
      <c r="S238" s="64"/>
      <c r="T238" s="65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7" t="s">
        <v>129</v>
      </c>
      <c r="AU238" s="17" t="s">
        <v>82</v>
      </c>
    </row>
    <row r="239" spans="1:65" s="14" customFormat="1" ht="10.199999999999999">
      <c r="B239" s="204"/>
      <c r="C239" s="205"/>
      <c r="D239" s="186" t="s">
        <v>131</v>
      </c>
      <c r="E239" s="206" t="s">
        <v>19</v>
      </c>
      <c r="F239" s="207" t="s">
        <v>172</v>
      </c>
      <c r="G239" s="205"/>
      <c r="H239" s="206" t="s">
        <v>19</v>
      </c>
      <c r="I239" s="208"/>
      <c r="J239" s="205"/>
      <c r="K239" s="205"/>
      <c r="L239" s="209"/>
      <c r="M239" s="210"/>
      <c r="N239" s="211"/>
      <c r="O239" s="211"/>
      <c r="P239" s="211"/>
      <c r="Q239" s="211"/>
      <c r="R239" s="211"/>
      <c r="S239" s="211"/>
      <c r="T239" s="212"/>
      <c r="AT239" s="213" t="s">
        <v>131</v>
      </c>
      <c r="AU239" s="213" t="s">
        <v>82</v>
      </c>
      <c r="AV239" s="14" t="s">
        <v>79</v>
      </c>
      <c r="AW239" s="14" t="s">
        <v>33</v>
      </c>
      <c r="AX239" s="14" t="s">
        <v>71</v>
      </c>
      <c r="AY239" s="213" t="s">
        <v>118</v>
      </c>
    </row>
    <row r="240" spans="1:65" s="13" customFormat="1" ht="10.199999999999999">
      <c r="B240" s="193"/>
      <c r="C240" s="194"/>
      <c r="D240" s="186" t="s">
        <v>131</v>
      </c>
      <c r="E240" s="195" t="s">
        <v>19</v>
      </c>
      <c r="F240" s="196" t="s">
        <v>321</v>
      </c>
      <c r="G240" s="194"/>
      <c r="H240" s="197">
        <v>2.2000000000000002</v>
      </c>
      <c r="I240" s="198"/>
      <c r="J240" s="194"/>
      <c r="K240" s="194"/>
      <c r="L240" s="199"/>
      <c r="M240" s="200"/>
      <c r="N240" s="201"/>
      <c r="O240" s="201"/>
      <c r="P240" s="201"/>
      <c r="Q240" s="201"/>
      <c r="R240" s="201"/>
      <c r="S240" s="201"/>
      <c r="T240" s="202"/>
      <c r="AT240" s="203" t="s">
        <v>131</v>
      </c>
      <c r="AU240" s="203" t="s">
        <v>82</v>
      </c>
      <c r="AV240" s="13" t="s">
        <v>82</v>
      </c>
      <c r="AW240" s="13" t="s">
        <v>33</v>
      </c>
      <c r="AX240" s="13" t="s">
        <v>71</v>
      </c>
      <c r="AY240" s="203" t="s">
        <v>118</v>
      </c>
    </row>
    <row r="241" spans="1:65" s="13" customFormat="1" ht="10.199999999999999">
      <c r="B241" s="193"/>
      <c r="C241" s="194"/>
      <c r="D241" s="186" t="s">
        <v>131</v>
      </c>
      <c r="E241" s="195" t="s">
        <v>19</v>
      </c>
      <c r="F241" s="196" t="s">
        <v>322</v>
      </c>
      <c r="G241" s="194"/>
      <c r="H241" s="197">
        <v>1.075</v>
      </c>
      <c r="I241" s="198"/>
      <c r="J241" s="194"/>
      <c r="K241" s="194"/>
      <c r="L241" s="199"/>
      <c r="M241" s="200"/>
      <c r="N241" s="201"/>
      <c r="O241" s="201"/>
      <c r="P241" s="201"/>
      <c r="Q241" s="201"/>
      <c r="R241" s="201"/>
      <c r="S241" s="201"/>
      <c r="T241" s="202"/>
      <c r="AT241" s="203" t="s">
        <v>131</v>
      </c>
      <c r="AU241" s="203" t="s">
        <v>82</v>
      </c>
      <c r="AV241" s="13" t="s">
        <v>82</v>
      </c>
      <c r="AW241" s="13" t="s">
        <v>33</v>
      </c>
      <c r="AX241" s="13" t="s">
        <v>71</v>
      </c>
      <c r="AY241" s="203" t="s">
        <v>118</v>
      </c>
    </row>
    <row r="242" spans="1:65" s="13" customFormat="1" ht="10.199999999999999">
      <c r="B242" s="193"/>
      <c r="C242" s="194"/>
      <c r="D242" s="186" t="s">
        <v>131</v>
      </c>
      <c r="E242" s="195" t="s">
        <v>19</v>
      </c>
      <c r="F242" s="196" t="s">
        <v>323</v>
      </c>
      <c r="G242" s="194"/>
      <c r="H242" s="197">
        <v>2.153</v>
      </c>
      <c r="I242" s="198"/>
      <c r="J242" s="194"/>
      <c r="K242" s="194"/>
      <c r="L242" s="199"/>
      <c r="M242" s="200"/>
      <c r="N242" s="201"/>
      <c r="O242" s="201"/>
      <c r="P242" s="201"/>
      <c r="Q242" s="201"/>
      <c r="R242" s="201"/>
      <c r="S242" s="201"/>
      <c r="T242" s="202"/>
      <c r="AT242" s="203" t="s">
        <v>131</v>
      </c>
      <c r="AU242" s="203" t="s">
        <v>82</v>
      </c>
      <c r="AV242" s="13" t="s">
        <v>82</v>
      </c>
      <c r="AW242" s="13" t="s">
        <v>33</v>
      </c>
      <c r="AX242" s="13" t="s">
        <v>71</v>
      </c>
      <c r="AY242" s="203" t="s">
        <v>118</v>
      </c>
    </row>
    <row r="243" spans="1:65" s="13" customFormat="1" ht="10.199999999999999">
      <c r="B243" s="193"/>
      <c r="C243" s="194"/>
      <c r="D243" s="186" t="s">
        <v>131</v>
      </c>
      <c r="E243" s="195" t="s">
        <v>19</v>
      </c>
      <c r="F243" s="196" t="s">
        <v>324</v>
      </c>
      <c r="G243" s="194"/>
      <c r="H243" s="197">
        <v>2.2930000000000001</v>
      </c>
      <c r="I243" s="198"/>
      <c r="J243" s="194"/>
      <c r="K243" s="194"/>
      <c r="L243" s="199"/>
      <c r="M243" s="200"/>
      <c r="N243" s="201"/>
      <c r="O243" s="201"/>
      <c r="P243" s="201"/>
      <c r="Q243" s="201"/>
      <c r="R243" s="201"/>
      <c r="S243" s="201"/>
      <c r="T243" s="202"/>
      <c r="AT243" s="203" t="s">
        <v>131</v>
      </c>
      <c r="AU243" s="203" t="s">
        <v>82</v>
      </c>
      <c r="AV243" s="13" t="s">
        <v>82</v>
      </c>
      <c r="AW243" s="13" t="s">
        <v>33</v>
      </c>
      <c r="AX243" s="13" t="s">
        <v>71</v>
      </c>
      <c r="AY243" s="203" t="s">
        <v>118</v>
      </c>
    </row>
    <row r="244" spans="1:65" s="13" customFormat="1" ht="10.199999999999999">
      <c r="B244" s="193"/>
      <c r="C244" s="194"/>
      <c r="D244" s="186" t="s">
        <v>131</v>
      </c>
      <c r="E244" s="195" t="s">
        <v>19</v>
      </c>
      <c r="F244" s="196" t="s">
        <v>293</v>
      </c>
      <c r="G244" s="194"/>
      <c r="H244" s="197">
        <v>5.4720000000000004</v>
      </c>
      <c r="I244" s="198"/>
      <c r="J244" s="194"/>
      <c r="K244" s="194"/>
      <c r="L244" s="199"/>
      <c r="M244" s="200"/>
      <c r="N244" s="201"/>
      <c r="O244" s="201"/>
      <c r="P244" s="201"/>
      <c r="Q244" s="201"/>
      <c r="R244" s="201"/>
      <c r="S244" s="201"/>
      <c r="T244" s="202"/>
      <c r="AT244" s="203" t="s">
        <v>131</v>
      </c>
      <c r="AU244" s="203" t="s">
        <v>82</v>
      </c>
      <c r="AV244" s="13" t="s">
        <v>82</v>
      </c>
      <c r="AW244" s="13" t="s">
        <v>33</v>
      </c>
      <c r="AX244" s="13" t="s">
        <v>71</v>
      </c>
      <c r="AY244" s="203" t="s">
        <v>118</v>
      </c>
    </row>
    <row r="245" spans="1:65" s="13" customFormat="1" ht="10.199999999999999">
      <c r="B245" s="193"/>
      <c r="C245" s="194"/>
      <c r="D245" s="186" t="s">
        <v>131</v>
      </c>
      <c r="E245" s="195" t="s">
        <v>19</v>
      </c>
      <c r="F245" s="196" t="s">
        <v>325</v>
      </c>
      <c r="G245" s="194"/>
      <c r="H245" s="197">
        <v>0.9</v>
      </c>
      <c r="I245" s="198"/>
      <c r="J245" s="194"/>
      <c r="K245" s="194"/>
      <c r="L245" s="199"/>
      <c r="M245" s="200"/>
      <c r="N245" s="201"/>
      <c r="O245" s="201"/>
      <c r="P245" s="201"/>
      <c r="Q245" s="201"/>
      <c r="R245" s="201"/>
      <c r="S245" s="201"/>
      <c r="T245" s="202"/>
      <c r="AT245" s="203" t="s">
        <v>131</v>
      </c>
      <c r="AU245" s="203" t="s">
        <v>82</v>
      </c>
      <c r="AV245" s="13" t="s">
        <v>82</v>
      </c>
      <c r="AW245" s="13" t="s">
        <v>33</v>
      </c>
      <c r="AX245" s="13" t="s">
        <v>71</v>
      </c>
      <c r="AY245" s="203" t="s">
        <v>118</v>
      </c>
    </row>
    <row r="246" spans="1:65" s="13" customFormat="1" ht="10.199999999999999">
      <c r="B246" s="193"/>
      <c r="C246" s="194"/>
      <c r="D246" s="186" t="s">
        <v>131</v>
      </c>
      <c r="E246" s="195" t="s">
        <v>19</v>
      </c>
      <c r="F246" s="196" t="s">
        <v>295</v>
      </c>
      <c r="G246" s="194"/>
      <c r="H246" s="197">
        <v>5.2439999999999998</v>
      </c>
      <c r="I246" s="198"/>
      <c r="J246" s="194"/>
      <c r="K246" s="194"/>
      <c r="L246" s="199"/>
      <c r="M246" s="200"/>
      <c r="N246" s="201"/>
      <c r="O246" s="201"/>
      <c r="P246" s="201"/>
      <c r="Q246" s="201"/>
      <c r="R246" s="201"/>
      <c r="S246" s="201"/>
      <c r="T246" s="202"/>
      <c r="AT246" s="203" t="s">
        <v>131</v>
      </c>
      <c r="AU246" s="203" t="s">
        <v>82</v>
      </c>
      <c r="AV246" s="13" t="s">
        <v>82</v>
      </c>
      <c r="AW246" s="13" t="s">
        <v>33</v>
      </c>
      <c r="AX246" s="13" t="s">
        <v>71</v>
      </c>
      <c r="AY246" s="203" t="s">
        <v>118</v>
      </c>
    </row>
    <row r="247" spans="1:65" s="13" customFormat="1" ht="10.199999999999999">
      <c r="B247" s="193"/>
      <c r="C247" s="194"/>
      <c r="D247" s="186" t="s">
        <v>131</v>
      </c>
      <c r="E247" s="195" t="s">
        <v>19</v>
      </c>
      <c r="F247" s="196" t="s">
        <v>326</v>
      </c>
      <c r="G247" s="194"/>
      <c r="H247" s="197">
        <v>3.4940000000000002</v>
      </c>
      <c r="I247" s="198"/>
      <c r="J247" s="194"/>
      <c r="K247" s="194"/>
      <c r="L247" s="199"/>
      <c r="M247" s="200"/>
      <c r="N247" s="201"/>
      <c r="O247" s="201"/>
      <c r="P247" s="201"/>
      <c r="Q247" s="201"/>
      <c r="R247" s="201"/>
      <c r="S247" s="201"/>
      <c r="T247" s="202"/>
      <c r="AT247" s="203" t="s">
        <v>131</v>
      </c>
      <c r="AU247" s="203" t="s">
        <v>82</v>
      </c>
      <c r="AV247" s="13" t="s">
        <v>82</v>
      </c>
      <c r="AW247" s="13" t="s">
        <v>33</v>
      </c>
      <c r="AX247" s="13" t="s">
        <v>71</v>
      </c>
      <c r="AY247" s="203" t="s">
        <v>118</v>
      </c>
    </row>
    <row r="248" spans="1:65" s="13" customFormat="1" ht="10.199999999999999">
      <c r="B248" s="193"/>
      <c r="C248" s="194"/>
      <c r="D248" s="186" t="s">
        <v>131</v>
      </c>
      <c r="E248" s="195" t="s">
        <v>19</v>
      </c>
      <c r="F248" s="196" t="s">
        <v>327</v>
      </c>
      <c r="G248" s="194"/>
      <c r="H248" s="197">
        <v>3.6960000000000002</v>
      </c>
      <c r="I248" s="198"/>
      <c r="J248" s="194"/>
      <c r="K248" s="194"/>
      <c r="L248" s="199"/>
      <c r="M248" s="200"/>
      <c r="N248" s="201"/>
      <c r="O248" s="201"/>
      <c r="P248" s="201"/>
      <c r="Q248" s="201"/>
      <c r="R248" s="201"/>
      <c r="S248" s="201"/>
      <c r="T248" s="202"/>
      <c r="AT248" s="203" t="s">
        <v>131</v>
      </c>
      <c r="AU248" s="203" t="s">
        <v>82</v>
      </c>
      <c r="AV248" s="13" t="s">
        <v>82</v>
      </c>
      <c r="AW248" s="13" t="s">
        <v>33</v>
      </c>
      <c r="AX248" s="13" t="s">
        <v>71</v>
      </c>
      <c r="AY248" s="203" t="s">
        <v>118</v>
      </c>
    </row>
    <row r="249" spans="1:65" s="13" customFormat="1" ht="10.199999999999999">
      <c r="B249" s="193"/>
      <c r="C249" s="194"/>
      <c r="D249" s="186" t="s">
        <v>131</v>
      </c>
      <c r="E249" s="195" t="s">
        <v>19</v>
      </c>
      <c r="F249" s="196" t="s">
        <v>328</v>
      </c>
      <c r="G249" s="194"/>
      <c r="H249" s="197">
        <v>1.546</v>
      </c>
      <c r="I249" s="198"/>
      <c r="J249" s="194"/>
      <c r="K249" s="194"/>
      <c r="L249" s="199"/>
      <c r="M249" s="200"/>
      <c r="N249" s="201"/>
      <c r="O249" s="201"/>
      <c r="P249" s="201"/>
      <c r="Q249" s="201"/>
      <c r="R249" s="201"/>
      <c r="S249" s="201"/>
      <c r="T249" s="202"/>
      <c r="AT249" s="203" t="s">
        <v>131</v>
      </c>
      <c r="AU249" s="203" t="s">
        <v>82</v>
      </c>
      <c r="AV249" s="13" t="s">
        <v>82</v>
      </c>
      <c r="AW249" s="13" t="s">
        <v>33</v>
      </c>
      <c r="AX249" s="13" t="s">
        <v>71</v>
      </c>
      <c r="AY249" s="203" t="s">
        <v>118</v>
      </c>
    </row>
    <row r="250" spans="1:65" s="13" customFormat="1" ht="10.199999999999999">
      <c r="B250" s="193"/>
      <c r="C250" s="194"/>
      <c r="D250" s="186" t="s">
        <v>131</v>
      </c>
      <c r="E250" s="195" t="s">
        <v>19</v>
      </c>
      <c r="F250" s="196" t="s">
        <v>329</v>
      </c>
      <c r="G250" s="194"/>
      <c r="H250" s="197">
        <v>3.6960000000000002</v>
      </c>
      <c r="I250" s="198"/>
      <c r="J250" s="194"/>
      <c r="K250" s="194"/>
      <c r="L250" s="199"/>
      <c r="M250" s="200"/>
      <c r="N250" s="201"/>
      <c r="O250" s="201"/>
      <c r="P250" s="201"/>
      <c r="Q250" s="201"/>
      <c r="R250" s="201"/>
      <c r="S250" s="201"/>
      <c r="T250" s="202"/>
      <c r="AT250" s="203" t="s">
        <v>131</v>
      </c>
      <c r="AU250" s="203" t="s">
        <v>82</v>
      </c>
      <c r="AV250" s="13" t="s">
        <v>82</v>
      </c>
      <c r="AW250" s="13" t="s">
        <v>33</v>
      </c>
      <c r="AX250" s="13" t="s">
        <v>71</v>
      </c>
      <c r="AY250" s="203" t="s">
        <v>118</v>
      </c>
    </row>
    <row r="251" spans="1:65" s="13" customFormat="1" ht="10.199999999999999">
      <c r="B251" s="193"/>
      <c r="C251" s="194"/>
      <c r="D251" s="186" t="s">
        <v>131</v>
      </c>
      <c r="E251" s="195" t="s">
        <v>19</v>
      </c>
      <c r="F251" s="196" t="s">
        <v>330</v>
      </c>
      <c r="G251" s="194"/>
      <c r="H251" s="197">
        <v>4.32</v>
      </c>
      <c r="I251" s="198"/>
      <c r="J251" s="194"/>
      <c r="K251" s="194"/>
      <c r="L251" s="199"/>
      <c r="M251" s="200"/>
      <c r="N251" s="201"/>
      <c r="O251" s="201"/>
      <c r="P251" s="201"/>
      <c r="Q251" s="201"/>
      <c r="R251" s="201"/>
      <c r="S251" s="201"/>
      <c r="T251" s="202"/>
      <c r="AT251" s="203" t="s">
        <v>131</v>
      </c>
      <c r="AU251" s="203" t="s">
        <v>82</v>
      </c>
      <c r="AV251" s="13" t="s">
        <v>82</v>
      </c>
      <c r="AW251" s="13" t="s">
        <v>33</v>
      </c>
      <c r="AX251" s="13" t="s">
        <v>71</v>
      </c>
      <c r="AY251" s="203" t="s">
        <v>118</v>
      </c>
    </row>
    <row r="252" spans="1:65" s="13" customFormat="1" ht="10.199999999999999">
      <c r="B252" s="193"/>
      <c r="C252" s="194"/>
      <c r="D252" s="186" t="s">
        <v>131</v>
      </c>
      <c r="E252" s="195" t="s">
        <v>19</v>
      </c>
      <c r="F252" s="196" t="s">
        <v>331</v>
      </c>
      <c r="G252" s="194"/>
      <c r="H252" s="197">
        <v>3.427</v>
      </c>
      <c r="I252" s="198"/>
      <c r="J252" s="194"/>
      <c r="K252" s="194"/>
      <c r="L252" s="199"/>
      <c r="M252" s="200"/>
      <c r="N252" s="201"/>
      <c r="O252" s="201"/>
      <c r="P252" s="201"/>
      <c r="Q252" s="201"/>
      <c r="R252" s="201"/>
      <c r="S252" s="201"/>
      <c r="T252" s="202"/>
      <c r="AT252" s="203" t="s">
        <v>131</v>
      </c>
      <c r="AU252" s="203" t="s">
        <v>82</v>
      </c>
      <c r="AV252" s="13" t="s">
        <v>82</v>
      </c>
      <c r="AW252" s="13" t="s">
        <v>33</v>
      </c>
      <c r="AX252" s="13" t="s">
        <v>71</v>
      </c>
      <c r="AY252" s="203" t="s">
        <v>118</v>
      </c>
    </row>
    <row r="253" spans="1:65" s="13" customFormat="1" ht="10.199999999999999">
      <c r="B253" s="193"/>
      <c r="C253" s="194"/>
      <c r="D253" s="186" t="s">
        <v>131</v>
      </c>
      <c r="E253" s="195" t="s">
        <v>19</v>
      </c>
      <c r="F253" s="196" t="s">
        <v>332</v>
      </c>
      <c r="G253" s="194"/>
      <c r="H253" s="197">
        <v>3.36</v>
      </c>
      <c r="I253" s="198"/>
      <c r="J253" s="194"/>
      <c r="K253" s="194"/>
      <c r="L253" s="199"/>
      <c r="M253" s="200"/>
      <c r="N253" s="201"/>
      <c r="O253" s="201"/>
      <c r="P253" s="201"/>
      <c r="Q253" s="201"/>
      <c r="R253" s="201"/>
      <c r="S253" s="201"/>
      <c r="T253" s="202"/>
      <c r="AT253" s="203" t="s">
        <v>131</v>
      </c>
      <c r="AU253" s="203" t="s">
        <v>82</v>
      </c>
      <c r="AV253" s="13" t="s">
        <v>82</v>
      </c>
      <c r="AW253" s="13" t="s">
        <v>33</v>
      </c>
      <c r="AX253" s="13" t="s">
        <v>71</v>
      </c>
      <c r="AY253" s="203" t="s">
        <v>118</v>
      </c>
    </row>
    <row r="254" spans="1:65" s="13" customFormat="1" ht="10.199999999999999">
      <c r="B254" s="193"/>
      <c r="C254" s="194"/>
      <c r="D254" s="186" t="s">
        <v>131</v>
      </c>
      <c r="E254" s="195" t="s">
        <v>19</v>
      </c>
      <c r="F254" s="196" t="s">
        <v>333</v>
      </c>
      <c r="G254" s="194"/>
      <c r="H254" s="197">
        <v>0.81899999999999995</v>
      </c>
      <c r="I254" s="198"/>
      <c r="J254" s="194"/>
      <c r="K254" s="194"/>
      <c r="L254" s="199"/>
      <c r="M254" s="200"/>
      <c r="N254" s="201"/>
      <c r="O254" s="201"/>
      <c r="P254" s="201"/>
      <c r="Q254" s="201"/>
      <c r="R254" s="201"/>
      <c r="S254" s="201"/>
      <c r="T254" s="202"/>
      <c r="AT254" s="203" t="s">
        <v>131</v>
      </c>
      <c r="AU254" s="203" t="s">
        <v>82</v>
      </c>
      <c r="AV254" s="13" t="s">
        <v>82</v>
      </c>
      <c r="AW254" s="13" t="s">
        <v>33</v>
      </c>
      <c r="AX254" s="13" t="s">
        <v>71</v>
      </c>
      <c r="AY254" s="203" t="s">
        <v>118</v>
      </c>
    </row>
    <row r="255" spans="1:65" s="2" customFormat="1" ht="14.4" customHeight="1">
      <c r="A255" s="34"/>
      <c r="B255" s="35"/>
      <c r="C255" s="173" t="s">
        <v>334</v>
      </c>
      <c r="D255" s="173" t="s">
        <v>120</v>
      </c>
      <c r="E255" s="174" t="s">
        <v>335</v>
      </c>
      <c r="F255" s="175" t="s">
        <v>336</v>
      </c>
      <c r="G255" s="176" t="s">
        <v>241</v>
      </c>
      <c r="H255" s="177">
        <v>24.623999999999999</v>
      </c>
      <c r="I255" s="178"/>
      <c r="J255" s="179">
        <f>ROUND(I255*H255,2)</f>
        <v>0</v>
      </c>
      <c r="K255" s="175" t="s">
        <v>124</v>
      </c>
      <c r="L255" s="39"/>
      <c r="M255" s="180" t="s">
        <v>19</v>
      </c>
      <c r="N255" s="181" t="s">
        <v>42</v>
      </c>
      <c r="O255" s="64"/>
      <c r="P255" s="182">
        <f>O255*H255</f>
        <v>0</v>
      </c>
      <c r="Q255" s="182">
        <v>0</v>
      </c>
      <c r="R255" s="182">
        <f>Q255*H255</f>
        <v>0</v>
      </c>
      <c r="S255" s="182">
        <v>0</v>
      </c>
      <c r="T255" s="183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184" t="s">
        <v>125</v>
      </c>
      <c r="AT255" s="184" t="s">
        <v>120</v>
      </c>
      <c r="AU255" s="184" t="s">
        <v>82</v>
      </c>
      <c r="AY255" s="17" t="s">
        <v>118</v>
      </c>
      <c r="BE255" s="185">
        <f>IF(N255="základní",J255,0)</f>
        <v>0</v>
      </c>
      <c r="BF255" s="185">
        <f>IF(N255="snížená",J255,0)</f>
        <v>0</v>
      </c>
      <c r="BG255" s="185">
        <f>IF(N255="zákl. přenesená",J255,0)</f>
        <v>0</v>
      </c>
      <c r="BH255" s="185">
        <f>IF(N255="sníž. přenesená",J255,0)</f>
        <v>0</v>
      </c>
      <c r="BI255" s="185">
        <f>IF(N255="nulová",J255,0)</f>
        <v>0</v>
      </c>
      <c r="BJ255" s="17" t="s">
        <v>79</v>
      </c>
      <c r="BK255" s="185">
        <f>ROUND(I255*H255,2)</f>
        <v>0</v>
      </c>
      <c r="BL255" s="17" t="s">
        <v>125</v>
      </c>
      <c r="BM255" s="184" t="s">
        <v>337</v>
      </c>
    </row>
    <row r="256" spans="1:65" s="2" customFormat="1" ht="19.2">
      <c r="A256" s="34"/>
      <c r="B256" s="35"/>
      <c r="C256" s="36"/>
      <c r="D256" s="186" t="s">
        <v>127</v>
      </c>
      <c r="E256" s="36"/>
      <c r="F256" s="187" t="s">
        <v>338</v>
      </c>
      <c r="G256" s="36"/>
      <c r="H256" s="36"/>
      <c r="I256" s="188"/>
      <c r="J256" s="36"/>
      <c r="K256" s="36"/>
      <c r="L256" s="39"/>
      <c r="M256" s="189"/>
      <c r="N256" s="190"/>
      <c r="O256" s="64"/>
      <c r="P256" s="64"/>
      <c r="Q256" s="64"/>
      <c r="R256" s="64"/>
      <c r="S256" s="64"/>
      <c r="T256" s="65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T256" s="17" t="s">
        <v>127</v>
      </c>
      <c r="AU256" s="17" t="s">
        <v>82</v>
      </c>
    </row>
    <row r="257" spans="1:65" s="2" customFormat="1" ht="10.199999999999999">
      <c r="A257" s="34"/>
      <c r="B257" s="35"/>
      <c r="C257" s="36"/>
      <c r="D257" s="191" t="s">
        <v>129</v>
      </c>
      <c r="E257" s="36"/>
      <c r="F257" s="192" t="s">
        <v>339</v>
      </c>
      <c r="G257" s="36"/>
      <c r="H257" s="36"/>
      <c r="I257" s="188"/>
      <c r="J257" s="36"/>
      <c r="K257" s="36"/>
      <c r="L257" s="39"/>
      <c r="M257" s="189"/>
      <c r="N257" s="190"/>
      <c r="O257" s="64"/>
      <c r="P257" s="64"/>
      <c r="Q257" s="64"/>
      <c r="R257" s="64"/>
      <c r="S257" s="64"/>
      <c r="T257" s="65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7" t="s">
        <v>129</v>
      </c>
      <c r="AU257" s="17" t="s">
        <v>82</v>
      </c>
    </row>
    <row r="258" spans="1:65" s="13" customFormat="1" ht="10.199999999999999">
      <c r="B258" s="193"/>
      <c r="C258" s="194"/>
      <c r="D258" s="186" t="s">
        <v>131</v>
      </c>
      <c r="E258" s="195" t="s">
        <v>19</v>
      </c>
      <c r="F258" s="196" t="s">
        <v>340</v>
      </c>
      <c r="G258" s="194"/>
      <c r="H258" s="197">
        <v>24.623999999999999</v>
      </c>
      <c r="I258" s="198"/>
      <c r="J258" s="194"/>
      <c r="K258" s="194"/>
      <c r="L258" s="199"/>
      <c r="M258" s="200"/>
      <c r="N258" s="201"/>
      <c r="O258" s="201"/>
      <c r="P258" s="201"/>
      <c r="Q258" s="201"/>
      <c r="R258" s="201"/>
      <c r="S258" s="201"/>
      <c r="T258" s="202"/>
      <c r="AT258" s="203" t="s">
        <v>131</v>
      </c>
      <c r="AU258" s="203" t="s">
        <v>82</v>
      </c>
      <c r="AV258" s="13" t="s">
        <v>82</v>
      </c>
      <c r="AW258" s="13" t="s">
        <v>33</v>
      </c>
      <c r="AX258" s="13" t="s">
        <v>71</v>
      </c>
      <c r="AY258" s="203" t="s">
        <v>118</v>
      </c>
    </row>
    <row r="259" spans="1:65" s="2" customFormat="1" ht="14.4" customHeight="1">
      <c r="A259" s="34"/>
      <c r="B259" s="35"/>
      <c r="C259" s="173" t="s">
        <v>7</v>
      </c>
      <c r="D259" s="173" t="s">
        <v>120</v>
      </c>
      <c r="E259" s="174" t="s">
        <v>341</v>
      </c>
      <c r="F259" s="175" t="s">
        <v>342</v>
      </c>
      <c r="G259" s="176" t="s">
        <v>241</v>
      </c>
      <c r="H259" s="177">
        <v>293.666</v>
      </c>
      <c r="I259" s="178"/>
      <c r="J259" s="179">
        <f>ROUND(I259*H259,2)</f>
        <v>0</v>
      </c>
      <c r="K259" s="175" t="s">
        <v>124</v>
      </c>
      <c r="L259" s="39"/>
      <c r="M259" s="180" t="s">
        <v>19</v>
      </c>
      <c r="N259" s="181" t="s">
        <v>42</v>
      </c>
      <c r="O259" s="64"/>
      <c r="P259" s="182">
        <f>O259*H259</f>
        <v>0</v>
      </c>
      <c r="Q259" s="182">
        <v>0</v>
      </c>
      <c r="R259" s="182">
        <f>Q259*H259</f>
        <v>0</v>
      </c>
      <c r="S259" s="182">
        <v>0</v>
      </c>
      <c r="T259" s="183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84" t="s">
        <v>125</v>
      </c>
      <c r="AT259" s="184" t="s">
        <v>120</v>
      </c>
      <c r="AU259" s="184" t="s">
        <v>82</v>
      </c>
      <c r="AY259" s="17" t="s">
        <v>118</v>
      </c>
      <c r="BE259" s="185">
        <f>IF(N259="základní",J259,0)</f>
        <v>0</v>
      </c>
      <c r="BF259" s="185">
        <f>IF(N259="snížená",J259,0)</f>
        <v>0</v>
      </c>
      <c r="BG259" s="185">
        <f>IF(N259="zákl. přenesená",J259,0)</f>
        <v>0</v>
      </c>
      <c r="BH259" s="185">
        <f>IF(N259="sníž. přenesená",J259,0)</f>
        <v>0</v>
      </c>
      <c r="BI259" s="185">
        <f>IF(N259="nulová",J259,0)</f>
        <v>0</v>
      </c>
      <c r="BJ259" s="17" t="s">
        <v>79</v>
      </c>
      <c r="BK259" s="185">
        <f>ROUND(I259*H259,2)</f>
        <v>0</v>
      </c>
      <c r="BL259" s="17" t="s">
        <v>125</v>
      </c>
      <c r="BM259" s="184" t="s">
        <v>343</v>
      </c>
    </row>
    <row r="260" spans="1:65" s="2" customFormat="1" ht="10.199999999999999">
      <c r="A260" s="34"/>
      <c r="B260" s="35"/>
      <c r="C260" s="36"/>
      <c r="D260" s="186" t="s">
        <v>127</v>
      </c>
      <c r="E260" s="36"/>
      <c r="F260" s="187" t="s">
        <v>344</v>
      </c>
      <c r="G260" s="36"/>
      <c r="H260" s="36"/>
      <c r="I260" s="188"/>
      <c r="J260" s="36"/>
      <c r="K260" s="36"/>
      <c r="L260" s="39"/>
      <c r="M260" s="189"/>
      <c r="N260" s="190"/>
      <c r="O260" s="64"/>
      <c r="P260" s="64"/>
      <c r="Q260" s="64"/>
      <c r="R260" s="64"/>
      <c r="S260" s="64"/>
      <c r="T260" s="65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7" t="s">
        <v>127</v>
      </c>
      <c r="AU260" s="17" t="s">
        <v>82</v>
      </c>
    </row>
    <row r="261" spans="1:65" s="2" customFormat="1" ht="10.199999999999999">
      <c r="A261" s="34"/>
      <c r="B261" s="35"/>
      <c r="C261" s="36"/>
      <c r="D261" s="191" t="s">
        <v>129</v>
      </c>
      <c r="E261" s="36"/>
      <c r="F261" s="192" t="s">
        <v>345</v>
      </c>
      <c r="G261" s="36"/>
      <c r="H261" s="36"/>
      <c r="I261" s="188"/>
      <c r="J261" s="36"/>
      <c r="K261" s="36"/>
      <c r="L261" s="39"/>
      <c r="M261" s="189"/>
      <c r="N261" s="190"/>
      <c r="O261" s="64"/>
      <c r="P261" s="64"/>
      <c r="Q261" s="64"/>
      <c r="R261" s="64"/>
      <c r="S261" s="64"/>
      <c r="T261" s="65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7" t="s">
        <v>129</v>
      </c>
      <c r="AU261" s="17" t="s">
        <v>82</v>
      </c>
    </row>
    <row r="262" spans="1:65" s="14" customFormat="1" ht="10.199999999999999">
      <c r="B262" s="204"/>
      <c r="C262" s="205"/>
      <c r="D262" s="186" t="s">
        <v>131</v>
      </c>
      <c r="E262" s="206" t="s">
        <v>19</v>
      </c>
      <c r="F262" s="207" t="s">
        <v>346</v>
      </c>
      <c r="G262" s="205"/>
      <c r="H262" s="206" t="s">
        <v>19</v>
      </c>
      <c r="I262" s="208"/>
      <c r="J262" s="205"/>
      <c r="K262" s="205"/>
      <c r="L262" s="209"/>
      <c r="M262" s="210"/>
      <c r="N262" s="211"/>
      <c r="O262" s="211"/>
      <c r="P262" s="211"/>
      <c r="Q262" s="211"/>
      <c r="R262" s="211"/>
      <c r="S262" s="211"/>
      <c r="T262" s="212"/>
      <c r="AT262" s="213" t="s">
        <v>131</v>
      </c>
      <c r="AU262" s="213" t="s">
        <v>82</v>
      </c>
      <c r="AV262" s="14" t="s">
        <v>79</v>
      </c>
      <c r="AW262" s="14" t="s">
        <v>33</v>
      </c>
      <c r="AX262" s="14" t="s">
        <v>71</v>
      </c>
      <c r="AY262" s="213" t="s">
        <v>118</v>
      </c>
    </row>
    <row r="263" spans="1:65" s="13" customFormat="1" ht="10.199999999999999">
      <c r="B263" s="193"/>
      <c r="C263" s="194"/>
      <c r="D263" s="186" t="s">
        <v>131</v>
      </c>
      <c r="E263" s="195" t="s">
        <v>19</v>
      </c>
      <c r="F263" s="196" t="s">
        <v>347</v>
      </c>
      <c r="G263" s="194"/>
      <c r="H263" s="197">
        <v>69.215999999999994</v>
      </c>
      <c r="I263" s="198"/>
      <c r="J263" s="194"/>
      <c r="K263" s="194"/>
      <c r="L263" s="199"/>
      <c r="M263" s="200"/>
      <c r="N263" s="201"/>
      <c r="O263" s="201"/>
      <c r="P263" s="201"/>
      <c r="Q263" s="201"/>
      <c r="R263" s="201"/>
      <c r="S263" s="201"/>
      <c r="T263" s="202"/>
      <c r="AT263" s="203" t="s">
        <v>131</v>
      </c>
      <c r="AU263" s="203" t="s">
        <v>82</v>
      </c>
      <c r="AV263" s="13" t="s">
        <v>82</v>
      </c>
      <c r="AW263" s="13" t="s">
        <v>33</v>
      </c>
      <c r="AX263" s="13" t="s">
        <v>71</v>
      </c>
      <c r="AY263" s="203" t="s">
        <v>118</v>
      </c>
    </row>
    <row r="264" spans="1:65" s="13" customFormat="1" ht="10.199999999999999">
      <c r="B264" s="193"/>
      <c r="C264" s="194"/>
      <c r="D264" s="186" t="s">
        <v>131</v>
      </c>
      <c r="E264" s="195" t="s">
        <v>19</v>
      </c>
      <c r="F264" s="196" t="s">
        <v>348</v>
      </c>
      <c r="G264" s="194"/>
      <c r="H264" s="197">
        <v>26.495999999999999</v>
      </c>
      <c r="I264" s="198"/>
      <c r="J264" s="194"/>
      <c r="K264" s="194"/>
      <c r="L264" s="199"/>
      <c r="M264" s="200"/>
      <c r="N264" s="201"/>
      <c r="O264" s="201"/>
      <c r="P264" s="201"/>
      <c r="Q264" s="201"/>
      <c r="R264" s="201"/>
      <c r="S264" s="201"/>
      <c r="T264" s="202"/>
      <c r="AT264" s="203" t="s">
        <v>131</v>
      </c>
      <c r="AU264" s="203" t="s">
        <v>82</v>
      </c>
      <c r="AV264" s="13" t="s">
        <v>82</v>
      </c>
      <c r="AW264" s="13" t="s">
        <v>33</v>
      </c>
      <c r="AX264" s="13" t="s">
        <v>71</v>
      </c>
      <c r="AY264" s="203" t="s">
        <v>118</v>
      </c>
    </row>
    <row r="265" spans="1:65" s="13" customFormat="1" ht="10.199999999999999">
      <c r="B265" s="193"/>
      <c r="C265" s="194"/>
      <c r="D265" s="186" t="s">
        <v>131</v>
      </c>
      <c r="E265" s="195" t="s">
        <v>19</v>
      </c>
      <c r="F265" s="196" t="s">
        <v>349</v>
      </c>
      <c r="G265" s="194"/>
      <c r="H265" s="197">
        <v>8.2279999999999998</v>
      </c>
      <c r="I265" s="198"/>
      <c r="J265" s="194"/>
      <c r="K265" s="194"/>
      <c r="L265" s="199"/>
      <c r="M265" s="200"/>
      <c r="N265" s="201"/>
      <c r="O265" s="201"/>
      <c r="P265" s="201"/>
      <c r="Q265" s="201"/>
      <c r="R265" s="201"/>
      <c r="S265" s="201"/>
      <c r="T265" s="202"/>
      <c r="AT265" s="203" t="s">
        <v>131</v>
      </c>
      <c r="AU265" s="203" t="s">
        <v>82</v>
      </c>
      <c r="AV265" s="13" t="s">
        <v>82</v>
      </c>
      <c r="AW265" s="13" t="s">
        <v>33</v>
      </c>
      <c r="AX265" s="13" t="s">
        <v>71</v>
      </c>
      <c r="AY265" s="203" t="s">
        <v>118</v>
      </c>
    </row>
    <row r="266" spans="1:65" s="13" customFormat="1" ht="10.199999999999999">
      <c r="B266" s="193"/>
      <c r="C266" s="194"/>
      <c r="D266" s="186" t="s">
        <v>131</v>
      </c>
      <c r="E266" s="195" t="s">
        <v>19</v>
      </c>
      <c r="F266" s="196" t="s">
        <v>350</v>
      </c>
      <c r="G266" s="194"/>
      <c r="H266" s="197">
        <v>8.8000000000000007</v>
      </c>
      <c r="I266" s="198"/>
      <c r="J266" s="194"/>
      <c r="K266" s="194"/>
      <c r="L266" s="199"/>
      <c r="M266" s="200"/>
      <c r="N266" s="201"/>
      <c r="O266" s="201"/>
      <c r="P266" s="201"/>
      <c r="Q266" s="201"/>
      <c r="R266" s="201"/>
      <c r="S266" s="201"/>
      <c r="T266" s="202"/>
      <c r="AT266" s="203" t="s">
        <v>131</v>
      </c>
      <c r="AU266" s="203" t="s">
        <v>82</v>
      </c>
      <c r="AV266" s="13" t="s">
        <v>82</v>
      </c>
      <c r="AW266" s="13" t="s">
        <v>33</v>
      </c>
      <c r="AX266" s="13" t="s">
        <v>71</v>
      </c>
      <c r="AY266" s="203" t="s">
        <v>118</v>
      </c>
    </row>
    <row r="267" spans="1:65" s="13" customFormat="1" ht="10.199999999999999">
      <c r="B267" s="193"/>
      <c r="C267" s="194"/>
      <c r="D267" s="186" t="s">
        <v>131</v>
      </c>
      <c r="E267" s="195" t="s">
        <v>19</v>
      </c>
      <c r="F267" s="196" t="s">
        <v>351</v>
      </c>
      <c r="G267" s="194"/>
      <c r="H267" s="197">
        <v>99.230999999999995</v>
      </c>
      <c r="I267" s="198"/>
      <c r="J267" s="194"/>
      <c r="K267" s="194"/>
      <c r="L267" s="199"/>
      <c r="M267" s="200"/>
      <c r="N267" s="201"/>
      <c r="O267" s="201"/>
      <c r="P267" s="201"/>
      <c r="Q267" s="201"/>
      <c r="R267" s="201"/>
      <c r="S267" s="201"/>
      <c r="T267" s="202"/>
      <c r="AT267" s="203" t="s">
        <v>131</v>
      </c>
      <c r="AU267" s="203" t="s">
        <v>82</v>
      </c>
      <c r="AV267" s="13" t="s">
        <v>82</v>
      </c>
      <c r="AW267" s="13" t="s">
        <v>33</v>
      </c>
      <c r="AX267" s="13" t="s">
        <v>71</v>
      </c>
      <c r="AY267" s="203" t="s">
        <v>118</v>
      </c>
    </row>
    <row r="268" spans="1:65" s="13" customFormat="1" ht="10.199999999999999">
      <c r="B268" s="193"/>
      <c r="C268" s="194"/>
      <c r="D268" s="186" t="s">
        <v>131</v>
      </c>
      <c r="E268" s="195" t="s">
        <v>19</v>
      </c>
      <c r="F268" s="196" t="s">
        <v>352</v>
      </c>
      <c r="G268" s="194"/>
      <c r="H268" s="197">
        <v>2.4750000000000001</v>
      </c>
      <c r="I268" s="198"/>
      <c r="J268" s="194"/>
      <c r="K268" s="194"/>
      <c r="L268" s="199"/>
      <c r="M268" s="200"/>
      <c r="N268" s="201"/>
      <c r="O268" s="201"/>
      <c r="P268" s="201"/>
      <c r="Q268" s="201"/>
      <c r="R268" s="201"/>
      <c r="S268" s="201"/>
      <c r="T268" s="202"/>
      <c r="AT268" s="203" t="s">
        <v>131</v>
      </c>
      <c r="AU268" s="203" t="s">
        <v>82</v>
      </c>
      <c r="AV268" s="13" t="s">
        <v>82</v>
      </c>
      <c r="AW268" s="13" t="s">
        <v>33</v>
      </c>
      <c r="AX268" s="13" t="s">
        <v>71</v>
      </c>
      <c r="AY268" s="203" t="s">
        <v>118</v>
      </c>
    </row>
    <row r="269" spans="1:65" s="13" customFormat="1" ht="10.199999999999999">
      <c r="B269" s="193"/>
      <c r="C269" s="194"/>
      <c r="D269" s="186" t="s">
        <v>131</v>
      </c>
      <c r="E269" s="195" t="s">
        <v>19</v>
      </c>
      <c r="F269" s="196" t="s">
        <v>353</v>
      </c>
      <c r="G269" s="194"/>
      <c r="H269" s="197">
        <v>8.4700000000000006</v>
      </c>
      <c r="I269" s="198"/>
      <c r="J269" s="194"/>
      <c r="K269" s="194"/>
      <c r="L269" s="199"/>
      <c r="M269" s="200"/>
      <c r="N269" s="201"/>
      <c r="O269" s="201"/>
      <c r="P269" s="201"/>
      <c r="Q269" s="201"/>
      <c r="R269" s="201"/>
      <c r="S269" s="201"/>
      <c r="T269" s="202"/>
      <c r="AT269" s="203" t="s">
        <v>131</v>
      </c>
      <c r="AU269" s="203" t="s">
        <v>82</v>
      </c>
      <c r="AV269" s="13" t="s">
        <v>82</v>
      </c>
      <c r="AW269" s="13" t="s">
        <v>33</v>
      </c>
      <c r="AX269" s="13" t="s">
        <v>71</v>
      </c>
      <c r="AY269" s="203" t="s">
        <v>118</v>
      </c>
    </row>
    <row r="270" spans="1:65" s="13" customFormat="1" ht="10.199999999999999">
      <c r="B270" s="193"/>
      <c r="C270" s="194"/>
      <c r="D270" s="186" t="s">
        <v>131</v>
      </c>
      <c r="E270" s="195" t="s">
        <v>19</v>
      </c>
      <c r="F270" s="196" t="s">
        <v>354</v>
      </c>
      <c r="G270" s="194"/>
      <c r="H270" s="197">
        <v>66</v>
      </c>
      <c r="I270" s="198"/>
      <c r="J270" s="194"/>
      <c r="K270" s="194"/>
      <c r="L270" s="199"/>
      <c r="M270" s="200"/>
      <c r="N270" s="201"/>
      <c r="O270" s="201"/>
      <c r="P270" s="201"/>
      <c r="Q270" s="201"/>
      <c r="R270" s="201"/>
      <c r="S270" s="201"/>
      <c r="T270" s="202"/>
      <c r="AT270" s="203" t="s">
        <v>131</v>
      </c>
      <c r="AU270" s="203" t="s">
        <v>82</v>
      </c>
      <c r="AV270" s="13" t="s">
        <v>82</v>
      </c>
      <c r="AW270" s="13" t="s">
        <v>33</v>
      </c>
      <c r="AX270" s="13" t="s">
        <v>71</v>
      </c>
      <c r="AY270" s="203" t="s">
        <v>118</v>
      </c>
    </row>
    <row r="271" spans="1:65" s="13" customFormat="1" ht="10.199999999999999">
      <c r="B271" s="193"/>
      <c r="C271" s="194"/>
      <c r="D271" s="186" t="s">
        <v>131</v>
      </c>
      <c r="E271" s="195" t="s">
        <v>19</v>
      </c>
      <c r="F271" s="196" t="s">
        <v>355</v>
      </c>
      <c r="G271" s="194"/>
      <c r="H271" s="197">
        <v>4.75</v>
      </c>
      <c r="I271" s="198"/>
      <c r="J271" s="194"/>
      <c r="K271" s="194"/>
      <c r="L271" s="199"/>
      <c r="M271" s="200"/>
      <c r="N271" s="201"/>
      <c r="O271" s="201"/>
      <c r="P271" s="201"/>
      <c r="Q271" s="201"/>
      <c r="R271" s="201"/>
      <c r="S271" s="201"/>
      <c r="T271" s="202"/>
      <c r="AT271" s="203" t="s">
        <v>131</v>
      </c>
      <c r="AU271" s="203" t="s">
        <v>82</v>
      </c>
      <c r="AV271" s="13" t="s">
        <v>82</v>
      </c>
      <c r="AW271" s="13" t="s">
        <v>33</v>
      </c>
      <c r="AX271" s="13" t="s">
        <v>71</v>
      </c>
      <c r="AY271" s="203" t="s">
        <v>118</v>
      </c>
    </row>
    <row r="272" spans="1:65" s="2" customFormat="1" ht="14.4" customHeight="1">
      <c r="A272" s="34"/>
      <c r="B272" s="35"/>
      <c r="C272" s="173" t="s">
        <v>356</v>
      </c>
      <c r="D272" s="173" t="s">
        <v>120</v>
      </c>
      <c r="E272" s="174" t="s">
        <v>357</v>
      </c>
      <c r="F272" s="175" t="s">
        <v>358</v>
      </c>
      <c r="G272" s="176" t="s">
        <v>150</v>
      </c>
      <c r="H272" s="177">
        <v>301.95</v>
      </c>
      <c r="I272" s="178"/>
      <c r="J272" s="179">
        <f>ROUND(I272*H272,2)</f>
        <v>0</v>
      </c>
      <c r="K272" s="175" t="s">
        <v>124</v>
      </c>
      <c r="L272" s="39"/>
      <c r="M272" s="180" t="s">
        <v>19</v>
      </c>
      <c r="N272" s="181" t="s">
        <v>42</v>
      </c>
      <c r="O272" s="64"/>
      <c r="P272" s="182">
        <f>O272*H272</f>
        <v>0</v>
      </c>
      <c r="Q272" s="182">
        <v>8.4000000000000003E-4</v>
      </c>
      <c r="R272" s="182">
        <f>Q272*H272</f>
        <v>0.25363799999999997</v>
      </c>
      <c r="S272" s="182">
        <v>0</v>
      </c>
      <c r="T272" s="183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184" t="s">
        <v>125</v>
      </c>
      <c r="AT272" s="184" t="s">
        <v>120</v>
      </c>
      <c r="AU272" s="184" t="s">
        <v>82</v>
      </c>
      <c r="AY272" s="17" t="s">
        <v>118</v>
      </c>
      <c r="BE272" s="185">
        <f>IF(N272="základní",J272,0)</f>
        <v>0</v>
      </c>
      <c r="BF272" s="185">
        <f>IF(N272="snížená",J272,0)</f>
        <v>0</v>
      </c>
      <c r="BG272" s="185">
        <f>IF(N272="zákl. přenesená",J272,0)</f>
        <v>0</v>
      </c>
      <c r="BH272" s="185">
        <f>IF(N272="sníž. přenesená",J272,0)</f>
        <v>0</v>
      </c>
      <c r="BI272" s="185">
        <f>IF(N272="nulová",J272,0)</f>
        <v>0</v>
      </c>
      <c r="BJ272" s="17" t="s">
        <v>79</v>
      </c>
      <c r="BK272" s="185">
        <f>ROUND(I272*H272,2)</f>
        <v>0</v>
      </c>
      <c r="BL272" s="17" t="s">
        <v>125</v>
      </c>
      <c r="BM272" s="184" t="s">
        <v>359</v>
      </c>
    </row>
    <row r="273" spans="1:51" s="2" customFormat="1" ht="10.199999999999999">
      <c r="A273" s="34"/>
      <c r="B273" s="35"/>
      <c r="C273" s="36"/>
      <c r="D273" s="186" t="s">
        <v>127</v>
      </c>
      <c r="E273" s="36"/>
      <c r="F273" s="187" t="s">
        <v>360</v>
      </c>
      <c r="G273" s="36"/>
      <c r="H273" s="36"/>
      <c r="I273" s="188"/>
      <c r="J273" s="36"/>
      <c r="K273" s="36"/>
      <c r="L273" s="39"/>
      <c r="M273" s="189"/>
      <c r="N273" s="190"/>
      <c r="O273" s="64"/>
      <c r="P273" s="64"/>
      <c r="Q273" s="64"/>
      <c r="R273" s="64"/>
      <c r="S273" s="64"/>
      <c r="T273" s="65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7" t="s">
        <v>127</v>
      </c>
      <c r="AU273" s="17" t="s">
        <v>82</v>
      </c>
    </row>
    <row r="274" spans="1:51" s="2" customFormat="1" ht="10.199999999999999">
      <c r="A274" s="34"/>
      <c r="B274" s="35"/>
      <c r="C274" s="36"/>
      <c r="D274" s="191" t="s">
        <v>129</v>
      </c>
      <c r="E274" s="36"/>
      <c r="F274" s="192" t="s">
        <v>361</v>
      </c>
      <c r="G274" s="36"/>
      <c r="H274" s="36"/>
      <c r="I274" s="188"/>
      <c r="J274" s="36"/>
      <c r="K274" s="36"/>
      <c r="L274" s="39"/>
      <c r="M274" s="189"/>
      <c r="N274" s="190"/>
      <c r="O274" s="64"/>
      <c r="P274" s="64"/>
      <c r="Q274" s="64"/>
      <c r="R274" s="64"/>
      <c r="S274" s="64"/>
      <c r="T274" s="65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T274" s="17" t="s">
        <v>129</v>
      </c>
      <c r="AU274" s="17" t="s">
        <v>82</v>
      </c>
    </row>
    <row r="275" spans="1:51" s="13" customFormat="1" ht="10.199999999999999">
      <c r="B275" s="193"/>
      <c r="C275" s="194"/>
      <c r="D275" s="186" t="s">
        <v>131</v>
      </c>
      <c r="E275" s="195" t="s">
        <v>19</v>
      </c>
      <c r="F275" s="196" t="s">
        <v>362</v>
      </c>
      <c r="G275" s="194"/>
      <c r="H275" s="197">
        <v>60.16</v>
      </c>
      <c r="I275" s="198"/>
      <c r="J275" s="194"/>
      <c r="K275" s="194"/>
      <c r="L275" s="199"/>
      <c r="M275" s="200"/>
      <c r="N275" s="201"/>
      <c r="O275" s="201"/>
      <c r="P275" s="201"/>
      <c r="Q275" s="201"/>
      <c r="R275" s="201"/>
      <c r="S275" s="201"/>
      <c r="T275" s="202"/>
      <c r="AT275" s="203" t="s">
        <v>131</v>
      </c>
      <c r="AU275" s="203" t="s">
        <v>82</v>
      </c>
      <c r="AV275" s="13" t="s">
        <v>82</v>
      </c>
      <c r="AW275" s="13" t="s">
        <v>33</v>
      </c>
      <c r="AX275" s="13" t="s">
        <v>71</v>
      </c>
      <c r="AY275" s="203" t="s">
        <v>118</v>
      </c>
    </row>
    <row r="276" spans="1:51" s="14" customFormat="1" ht="10.199999999999999">
      <c r="B276" s="204"/>
      <c r="C276" s="205"/>
      <c r="D276" s="186" t="s">
        <v>131</v>
      </c>
      <c r="E276" s="206" t="s">
        <v>19</v>
      </c>
      <c r="F276" s="207" t="s">
        <v>363</v>
      </c>
      <c r="G276" s="205"/>
      <c r="H276" s="206" t="s">
        <v>19</v>
      </c>
      <c r="I276" s="208"/>
      <c r="J276" s="205"/>
      <c r="K276" s="205"/>
      <c r="L276" s="209"/>
      <c r="M276" s="210"/>
      <c r="N276" s="211"/>
      <c r="O276" s="211"/>
      <c r="P276" s="211"/>
      <c r="Q276" s="211"/>
      <c r="R276" s="211"/>
      <c r="S276" s="211"/>
      <c r="T276" s="212"/>
      <c r="AT276" s="213" t="s">
        <v>131</v>
      </c>
      <c r="AU276" s="213" t="s">
        <v>82</v>
      </c>
      <c r="AV276" s="14" t="s">
        <v>79</v>
      </c>
      <c r="AW276" s="14" t="s">
        <v>33</v>
      </c>
      <c r="AX276" s="14" t="s">
        <v>71</v>
      </c>
      <c r="AY276" s="213" t="s">
        <v>118</v>
      </c>
    </row>
    <row r="277" spans="1:51" s="13" customFormat="1" ht="10.199999999999999">
      <c r="B277" s="193"/>
      <c r="C277" s="194"/>
      <c r="D277" s="186" t="s">
        <v>131</v>
      </c>
      <c r="E277" s="195" t="s">
        <v>19</v>
      </c>
      <c r="F277" s="196" t="s">
        <v>364</v>
      </c>
      <c r="G277" s="194"/>
      <c r="H277" s="197">
        <v>16.920000000000002</v>
      </c>
      <c r="I277" s="198"/>
      <c r="J277" s="194"/>
      <c r="K277" s="194"/>
      <c r="L277" s="199"/>
      <c r="M277" s="200"/>
      <c r="N277" s="201"/>
      <c r="O277" s="201"/>
      <c r="P277" s="201"/>
      <c r="Q277" s="201"/>
      <c r="R277" s="201"/>
      <c r="S277" s="201"/>
      <c r="T277" s="202"/>
      <c r="AT277" s="203" t="s">
        <v>131</v>
      </c>
      <c r="AU277" s="203" t="s">
        <v>82</v>
      </c>
      <c r="AV277" s="13" t="s">
        <v>82</v>
      </c>
      <c r="AW277" s="13" t="s">
        <v>33</v>
      </c>
      <c r="AX277" s="13" t="s">
        <v>71</v>
      </c>
      <c r="AY277" s="203" t="s">
        <v>118</v>
      </c>
    </row>
    <row r="278" spans="1:51" s="13" customFormat="1" ht="10.199999999999999">
      <c r="B278" s="193"/>
      <c r="C278" s="194"/>
      <c r="D278" s="186" t="s">
        <v>131</v>
      </c>
      <c r="E278" s="195" t="s">
        <v>19</v>
      </c>
      <c r="F278" s="196" t="s">
        <v>365</v>
      </c>
      <c r="G278" s="194"/>
      <c r="H278" s="197">
        <v>6.08</v>
      </c>
      <c r="I278" s="198"/>
      <c r="J278" s="194"/>
      <c r="K278" s="194"/>
      <c r="L278" s="199"/>
      <c r="M278" s="200"/>
      <c r="N278" s="201"/>
      <c r="O278" s="201"/>
      <c r="P278" s="201"/>
      <c r="Q278" s="201"/>
      <c r="R278" s="201"/>
      <c r="S278" s="201"/>
      <c r="T278" s="202"/>
      <c r="AT278" s="203" t="s">
        <v>131</v>
      </c>
      <c r="AU278" s="203" t="s">
        <v>82</v>
      </c>
      <c r="AV278" s="13" t="s">
        <v>82</v>
      </c>
      <c r="AW278" s="13" t="s">
        <v>33</v>
      </c>
      <c r="AX278" s="13" t="s">
        <v>71</v>
      </c>
      <c r="AY278" s="203" t="s">
        <v>118</v>
      </c>
    </row>
    <row r="279" spans="1:51" s="13" customFormat="1" ht="10.199999999999999">
      <c r="B279" s="193"/>
      <c r="C279" s="194"/>
      <c r="D279" s="186" t="s">
        <v>131</v>
      </c>
      <c r="E279" s="195" t="s">
        <v>19</v>
      </c>
      <c r="F279" s="196" t="s">
        <v>366</v>
      </c>
      <c r="G279" s="194"/>
      <c r="H279" s="197">
        <v>16.559999999999999</v>
      </c>
      <c r="I279" s="198"/>
      <c r="J279" s="194"/>
      <c r="K279" s="194"/>
      <c r="L279" s="199"/>
      <c r="M279" s="200"/>
      <c r="N279" s="201"/>
      <c r="O279" s="201"/>
      <c r="P279" s="201"/>
      <c r="Q279" s="201"/>
      <c r="R279" s="201"/>
      <c r="S279" s="201"/>
      <c r="T279" s="202"/>
      <c r="AT279" s="203" t="s">
        <v>131</v>
      </c>
      <c r="AU279" s="203" t="s">
        <v>82</v>
      </c>
      <c r="AV279" s="13" t="s">
        <v>82</v>
      </c>
      <c r="AW279" s="13" t="s">
        <v>33</v>
      </c>
      <c r="AX279" s="13" t="s">
        <v>71</v>
      </c>
      <c r="AY279" s="203" t="s">
        <v>118</v>
      </c>
    </row>
    <row r="280" spans="1:51" s="13" customFormat="1" ht="10.199999999999999">
      <c r="B280" s="193"/>
      <c r="C280" s="194"/>
      <c r="D280" s="186" t="s">
        <v>131</v>
      </c>
      <c r="E280" s="195" t="s">
        <v>19</v>
      </c>
      <c r="F280" s="196" t="s">
        <v>367</v>
      </c>
      <c r="G280" s="194"/>
      <c r="H280" s="197">
        <v>17.64</v>
      </c>
      <c r="I280" s="198"/>
      <c r="J280" s="194"/>
      <c r="K280" s="194"/>
      <c r="L280" s="199"/>
      <c r="M280" s="200"/>
      <c r="N280" s="201"/>
      <c r="O280" s="201"/>
      <c r="P280" s="201"/>
      <c r="Q280" s="201"/>
      <c r="R280" s="201"/>
      <c r="S280" s="201"/>
      <c r="T280" s="202"/>
      <c r="AT280" s="203" t="s">
        <v>131</v>
      </c>
      <c r="AU280" s="203" t="s">
        <v>82</v>
      </c>
      <c r="AV280" s="13" t="s">
        <v>82</v>
      </c>
      <c r="AW280" s="13" t="s">
        <v>33</v>
      </c>
      <c r="AX280" s="13" t="s">
        <v>71</v>
      </c>
      <c r="AY280" s="203" t="s">
        <v>118</v>
      </c>
    </row>
    <row r="281" spans="1:51" s="13" customFormat="1" ht="10.199999999999999">
      <c r="B281" s="193"/>
      <c r="C281" s="194"/>
      <c r="D281" s="186" t="s">
        <v>131</v>
      </c>
      <c r="E281" s="195" t="s">
        <v>19</v>
      </c>
      <c r="F281" s="196" t="s">
        <v>368</v>
      </c>
      <c r="G281" s="194"/>
      <c r="H281" s="197">
        <v>7</v>
      </c>
      <c r="I281" s="198"/>
      <c r="J281" s="194"/>
      <c r="K281" s="194"/>
      <c r="L281" s="199"/>
      <c r="M281" s="200"/>
      <c r="N281" s="201"/>
      <c r="O281" s="201"/>
      <c r="P281" s="201"/>
      <c r="Q281" s="201"/>
      <c r="R281" s="201"/>
      <c r="S281" s="201"/>
      <c r="T281" s="202"/>
      <c r="AT281" s="203" t="s">
        <v>131</v>
      </c>
      <c r="AU281" s="203" t="s">
        <v>82</v>
      </c>
      <c r="AV281" s="13" t="s">
        <v>82</v>
      </c>
      <c r="AW281" s="13" t="s">
        <v>33</v>
      </c>
      <c r="AX281" s="13" t="s">
        <v>71</v>
      </c>
      <c r="AY281" s="203" t="s">
        <v>118</v>
      </c>
    </row>
    <row r="282" spans="1:51" s="13" customFormat="1" ht="10.199999999999999">
      <c r="B282" s="193"/>
      <c r="C282" s="194"/>
      <c r="D282" s="186" t="s">
        <v>131</v>
      </c>
      <c r="E282" s="195" t="s">
        <v>19</v>
      </c>
      <c r="F282" s="196" t="s">
        <v>369</v>
      </c>
      <c r="G282" s="194"/>
      <c r="H282" s="197">
        <v>5.2</v>
      </c>
      <c r="I282" s="198"/>
      <c r="J282" s="194"/>
      <c r="K282" s="194"/>
      <c r="L282" s="199"/>
      <c r="M282" s="200"/>
      <c r="N282" s="201"/>
      <c r="O282" s="201"/>
      <c r="P282" s="201"/>
      <c r="Q282" s="201"/>
      <c r="R282" s="201"/>
      <c r="S282" s="201"/>
      <c r="T282" s="202"/>
      <c r="AT282" s="203" t="s">
        <v>131</v>
      </c>
      <c r="AU282" s="203" t="s">
        <v>82</v>
      </c>
      <c r="AV282" s="13" t="s">
        <v>82</v>
      </c>
      <c r="AW282" s="13" t="s">
        <v>33</v>
      </c>
      <c r="AX282" s="13" t="s">
        <v>71</v>
      </c>
      <c r="AY282" s="203" t="s">
        <v>118</v>
      </c>
    </row>
    <row r="283" spans="1:51" s="13" customFormat="1" ht="10.199999999999999">
      <c r="B283" s="193"/>
      <c r="C283" s="194"/>
      <c r="D283" s="186" t="s">
        <v>131</v>
      </c>
      <c r="E283" s="195" t="s">
        <v>19</v>
      </c>
      <c r="F283" s="196" t="s">
        <v>370</v>
      </c>
      <c r="G283" s="194"/>
      <c r="H283" s="197">
        <v>19.760000000000002</v>
      </c>
      <c r="I283" s="198"/>
      <c r="J283" s="194"/>
      <c r="K283" s="194"/>
      <c r="L283" s="199"/>
      <c r="M283" s="200"/>
      <c r="N283" s="201"/>
      <c r="O283" s="201"/>
      <c r="P283" s="201"/>
      <c r="Q283" s="201"/>
      <c r="R283" s="201"/>
      <c r="S283" s="201"/>
      <c r="T283" s="202"/>
      <c r="AT283" s="203" t="s">
        <v>131</v>
      </c>
      <c r="AU283" s="203" t="s">
        <v>82</v>
      </c>
      <c r="AV283" s="13" t="s">
        <v>82</v>
      </c>
      <c r="AW283" s="13" t="s">
        <v>33</v>
      </c>
      <c r="AX283" s="13" t="s">
        <v>71</v>
      </c>
      <c r="AY283" s="203" t="s">
        <v>118</v>
      </c>
    </row>
    <row r="284" spans="1:51" s="13" customFormat="1" ht="10.199999999999999">
      <c r="B284" s="193"/>
      <c r="C284" s="194"/>
      <c r="D284" s="186" t="s">
        <v>131</v>
      </c>
      <c r="E284" s="195" t="s">
        <v>19</v>
      </c>
      <c r="F284" s="196" t="s">
        <v>371</v>
      </c>
      <c r="G284" s="194"/>
      <c r="H284" s="197">
        <v>20.9</v>
      </c>
      <c r="I284" s="198"/>
      <c r="J284" s="194"/>
      <c r="K284" s="194"/>
      <c r="L284" s="199"/>
      <c r="M284" s="200"/>
      <c r="N284" s="201"/>
      <c r="O284" s="201"/>
      <c r="P284" s="201"/>
      <c r="Q284" s="201"/>
      <c r="R284" s="201"/>
      <c r="S284" s="201"/>
      <c r="T284" s="202"/>
      <c r="AT284" s="203" t="s">
        <v>131</v>
      </c>
      <c r="AU284" s="203" t="s">
        <v>82</v>
      </c>
      <c r="AV284" s="13" t="s">
        <v>82</v>
      </c>
      <c r="AW284" s="13" t="s">
        <v>33</v>
      </c>
      <c r="AX284" s="13" t="s">
        <v>71</v>
      </c>
      <c r="AY284" s="203" t="s">
        <v>118</v>
      </c>
    </row>
    <row r="285" spans="1:51" s="13" customFormat="1" ht="10.199999999999999">
      <c r="B285" s="193"/>
      <c r="C285" s="194"/>
      <c r="D285" s="186" t="s">
        <v>131</v>
      </c>
      <c r="E285" s="195" t="s">
        <v>19</v>
      </c>
      <c r="F285" s="196" t="s">
        <v>372</v>
      </c>
      <c r="G285" s="194"/>
      <c r="H285" s="197">
        <v>8.74</v>
      </c>
      <c r="I285" s="198"/>
      <c r="J285" s="194"/>
      <c r="K285" s="194"/>
      <c r="L285" s="199"/>
      <c r="M285" s="200"/>
      <c r="N285" s="201"/>
      <c r="O285" s="201"/>
      <c r="P285" s="201"/>
      <c r="Q285" s="201"/>
      <c r="R285" s="201"/>
      <c r="S285" s="201"/>
      <c r="T285" s="202"/>
      <c r="AT285" s="203" t="s">
        <v>131</v>
      </c>
      <c r="AU285" s="203" t="s">
        <v>82</v>
      </c>
      <c r="AV285" s="13" t="s">
        <v>82</v>
      </c>
      <c r="AW285" s="13" t="s">
        <v>33</v>
      </c>
      <c r="AX285" s="13" t="s">
        <v>71</v>
      </c>
      <c r="AY285" s="203" t="s">
        <v>118</v>
      </c>
    </row>
    <row r="286" spans="1:51" s="13" customFormat="1" ht="10.199999999999999">
      <c r="B286" s="193"/>
      <c r="C286" s="194"/>
      <c r="D286" s="186" t="s">
        <v>131</v>
      </c>
      <c r="E286" s="195" t="s">
        <v>19</v>
      </c>
      <c r="F286" s="196" t="s">
        <v>373</v>
      </c>
      <c r="G286" s="194"/>
      <c r="H286" s="197">
        <v>20.9</v>
      </c>
      <c r="I286" s="198"/>
      <c r="J286" s="194"/>
      <c r="K286" s="194"/>
      <c r="L286" s="199"/>
      <c r="M286" s="200"/>
      <c r="N286" s="201"/>
      <c r="O286" s="201"/>
      <c r="P286" s="201"/>
      <c r="Q286" s="201"/>
      <c r="R286" s="201"/>
      <c r="S286" s="201"/>
      <c r="T286" s="202"/>
      <c r="AT286" s="203" t="s">
        <v>131</v>
      </c>
      <c r="AU286" s="203" t="s">
        <v>82</v>
      </c>
      <c r="AV286" s="13" t="s">
        <v>82</v>
      </c>
      <c r="AW286" s="13" t="s">
        <v>33</v>
      </c>
      <c r="AX286" s="13" t="s">
        <v>71</v>
      </c>
      <c r="AY286" s="203" t="s">
        <v>118</v>
      </c>
    </row>
    <row r="287" spans="1:51" s="13" customFormat="1" ht="10.199999999999999">
      <c r="B287" s="193"/>
      <c r="C287" s="194"/>
      <c r="D287" s="186" t="s">
        <v>131</v>
      </c>
      <c r="E287" s="195" t="s">
        <v>19</v>
      </c>
      <c r="F287" s="196" t="s">
        <v>374</v>
      </c>
      <c r="G287" s="194"/>
      <c r="H287" s="197">
        <v>24</v>
      </c>
      <c r="I287" s="198"/>
      <c r="J287" s="194"/>
      <c r="K287" s="194"/>
      <c r="L287" s="199"/>
      <c r="M287" s="200"/>
      <c r="N287" s="201"/>
      <c r="O287" s="201"/>
      <c r="P287" s="201"/>
      <c r="Q287" s="201"/>
      <c r="R287" s="201"/>
      <c r="S287" s="201"/>
      <c r="T287" s="202"/>
      <c r="AT287" s="203" t="s">
        <v>131</v>
      </c>
      <c r="AU287" s="203" t="s">
        <v>82</v>
      </c>
      <c r="AV287" s="13" t="s">
        <v>82</v>
      </c>
      <c r="AW287" s="13" t="s">
        <v>33</v>
      </c>
      <c r="AX287" s="13" t="s">
        <v>71</v>
      </c>
      <c r="AY287" s="203" t="s">
        <v>118</v>
      </c>
    </row>
    <row r="288" spans="1:51" s="13" customFormat="1" ht="10.199999999999999">
      <c r="B288" s="193"/>
      <c r="C288" s="194"/>
      <c r="D288" s="186" t="s">
        <v>131</v>
      </c>
      <c r="E288" s="195" t="s">
        <v>19</v>
      </c>
      <c r="F288" s="196" t="s">
        <v>375</v>
      </c>
      <c r="G288" s="194"/>
      <c r="H288" s="197">
        <v>19.38</v>
      </c>
      <c r="I288" s="198"/>
      <c r="J288" s="194"/>
      <c r="K288" s="194"/>
      <c r="L288" s="199"/>
      <c r="M288" s="200"/>
      <c r="N288" s="201"/>
      <c r="O288" s="201"/>
      <c r="P288" s="201"/>
      <c r="Q288" s="201"/>
      <c r="R288" s="201"/>
      <c r="S288" s="201"/>
      <c r="T288" s="202"/>
      <c r="AT288" s="203" t="s">
        <v>131</v>
      </c>
      <c r="AU288" s="203" t="s">
        <v>82</v>
      </c>
      <c r="AV288" s="13" t="s">
        <v>82</v>
      </c>
      <c r="AW288" s="13" t="s">
        <v>33</v>
      </c>
      <c r="AX288" s="13" t="s">
        <v>71</v>
      </c>
      <c r="AY288" s="203" t="s">
        <v>118</v>
      </c>
    </row>
    <row r="289" spans="1:65" s="13" customFormat="1" ht="10.199999999999999">
      <c r="B289" s="193"/>
      <c r="C289" s="194"/>
      <c r="D289" s="186" t="s">
        <v>131</v>
      </c>
      <c r="E289" s="195" t="s">
        <v>19</v>
      </c>
      <c r="F289" s="196" t="s">
        <v>376</v>
      </c>
      <c r="G289" s="194"/>
      <c r="H289" s="197">
        <v>19</v>
      </c>
      <c r="I289" s="198"/>
      <c r="J289" s="194"/>
      <c r="K289" s="194"/>
      <c r="L289" s="199"/>
      <c r="M289" s="200"/>
      <c r="N289" s="201"/>
      <c r="O289" s="201"/>
      <c r="P289" s="201"/>
      <c r="Q289" s="201"/>
      <c r="R289" s="201"/>
      <c r="S289" s="201"/>
      <c r="T289" s="202"/>
      <c r="AT289" s="203" t="s">
        <v>131</v>
      </c>
      <c r="AU289" s="203" t="s">
        <v>82</v>
      </c>
      <c r="AV289" s="13" t="s">
        <v>82</v>
      </c>
      <c r="AW289" s="13" t="s">
        <v>33</v>
      </c>
      <c r="AX289" s="13" t="s">
        <v>71</v>
      </c>
      <c r="AY289" s="203" t="s">
        <v>118</v>
      </c>
    </row>
    <row r="290" spans="1:65" s="13" customFormat="1" ht="10.199999999999999">
      <c r="B290" s="193"/>
      <c r="C290" s="194"/>
      <c r="D290" s="186" t="s">
        <v>131</v>
      </c>
      <c r="E290" s="195" t="s">
        <v>19</v>
      </c>
      <c r="F290" s="196" t="s">
        <v>377</v>
      </c>
      <c r="G290" s="194"/>
      <c r="H290" s="197">
        <v>4.16</v>
      </c>
      <c r="I290" s="198"/>
      <c r="J290" s="194"/>
      <c r="K290" s="194"/>
      <c r="L290" s="199"/>
      <c r="M290" s="200"/>
      <c r="N290" s="201"/>
      <c r="O290" s="201"/>
      <c r="P290" s="201"/>
      <c r="Q290" s="201"/>
      <c r="R290" s="201"/>
      <c r="S290" s="201"/>
      <c r="T290" s="202"/>
      <c r="AT290" s="203" t="s">
        <v>131</v>
      </c>
      <c r="AU290" s="203" t="s">
        <v>82</v>
      </c>
      <c r="AV290" s="13" t="s">
        <v>82</v>
      </c>
      <c r="AW290" s="13" t="s">
        <v>33</v>
      </c>
      <c r="AX290" s="13" t="s">
        <v>71</v>
      </c>
      <c r="AY290" s="203" t="s">
        <v>118</v>
      </c>
    </row>
    <row r="291" spans="1:65" s="13" customFormat="1" ht="10.199999999999999">
      <c r="B291" s="193"/>
      <c r="C291" s="194"/>
      <c r="D291" s="186" t="s">
        <v>131</v>
      </c>
      <c r="E291" s="195" t="s">
        <v>19</v>
      </c>
      <c r="F291" s="196" t="s">
        <v>378</v>
      </c>
      <c r="G291" s="194"/>
      <c r="H291" s="197">
        <v>20.149999999999999</v>
      </c>
      <c r="I291" s="198"/>
      <c r="J291" s="194"/>
      <c r="K291" s="194"/>
      <c r="L291" s="199"/>
      <c r="M291" s="200"/>
      <c r="N291" s="201"/>
      <c r="O291" s="201"/>
      <c r="P291" s="201"/>
      <c r="Q291" s="201"/>
      <c r="R291" s="201"/>
      <c r="S291" s="201"/>
      <c r="T291" s="202"/>
      <c r="AT291" s="203" t="s">
        <v>131</v>
      </c>
      <c r="AU291" s="203" t="s">
        <v>82</v>
      </c>
      <c r="AV291" s="13" t="s">
        <v>82</v>
      </c>
      <c r="AW291" s="13" t="s">
        <v>33</v>
      </c>
      <c r="AX291" s="13" t="s">
        <v>71</v>
      </c>
      <c r="AY291" s="203" t="s">
        <v>118</v>
      </c>
    </row>
    <row r="292" spans="1:65" s="13" customFormat="1" ht="10.199999999999999">
      <c r="B292" s="193"/>
      <c r="C292" s="194"/>
      <c r="D292" s="186" t="s">
        <v>131</v>
      </c>
      <c r="E292" s="195" t="s">
        <v>19</v>
      </c>
      <c r="F292" s="196" t="s">
        <v>379</v>
      </c>
      <c r="G292" s="194"/>
      <c r="H292" s="197">
        <v>15.4</v>
      </c>
      <c r="I292" s="198"/>
      <c r="J292" s="194"/>
      <c r="K292" s="194"/>
      <c r="L292" s="199"/>
      <c r="M292" s="200"/>
      <c r="N292" s="201"/>
      <c r="O292" s="201"/>
      <c r="P292" s="201"/>
      <c r="Q292" s="201"/>
      <c r="R292" s="201"/>
      <c r="S292" s="201"/>
      <c r="T292" s="202"/>
      <c r="AT292" s="203" t="s">
        <v>131</v>
      </c>
      <c r="AU292" s="203" t="s">
        <v>82</v>
      </c>
      <c r="AV292" s="13" t="s">
        <v>82</v>
      </c>
      <c r="AW292" s="13" t="s">
        <v>33</v>
      </c>
      <c r="AX292" s="13" t="s">
        <v>71</v>
      </c>
      <c r="AY292" s="203" t="s">
        <v>118</v>
      </c>
    </row>
    <row r="293" spans="1:65" s="2" customFormat="1" ht="14.4" customHeight="1">
      <c r="A293" s="34"/>
      <c r="B293" s="35"/>
      <c r="C293" s="173" t="s">
        <v>380</v>
      </c>
      <c r="D293" s="173" t="s">
        <v>120</v>
      </c>
      <c r="E293" s="174" t="s">
        <v>381</v>
      </c>
      <c r="F293" s="175" t="s">
        <v>382</v>
      </c>
      <c r="G293" s="176" t="s">
        <v>150</v>
      </c>
      <c r="H293" s="177">
        <v>130.62</v>
      </c>
      <c r="I293" s="178"/>
      <c r="J293" s="179">
        <f>ROUND(I293*H293,2)</f>
        <v>0</v>
      </c>
      <c r="K293" s="175" t="s">
        <v>124</v>
      </c>
      <c r="L293" s="39"/>
      <c r="M293" s="180" t="s">
        <v>19</v>
      </c>
      <c r="N293" s="181" t="s">
        <v>42</v>
      </c>
      <c r="O293" s="64"/>
      <c r="P293" s="182">
        <f>O293*H293</f>
        <v>0</v>
      </c>
      <c r="Q293" s="182">
        <v>8.4999999999999995E-4</v>
      </c>
      <c r="R293" s="182">
        <f>Q293*H293</f>
        <v>0.111027</v>
      </c>
      <c r="S293" s="182">
        <v>0</v>
      </c>
      <c r="T293" s="183">
        <f>S293*H293</f>
        <v>0</v>
      </c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184" t="s">
        <v>125</v>
      </c>
      <c r="AT293" s="184" t="s">
        <v>120</v>
      </c>
      <c r="AU293" s="184" t="s">
        <v>82</v>
      </c>
      <c r="AY293" s="17" t="s">
        <v>118</v>
      </c>
      <c r="BE293" s="185">
        <f>IF(N293="základní",J293,0)</f>
        <v>0</v>
      </c>
      <c r="BF293" s="185">
        <f>IF(N293="snížená",J293,0)</f>
        <v>0</v>
      </c>
      <c r="BG293" s="185">
        <f>IF(N293="zákl. přenesená",J293,0)</f>
        <v>0</v>
      </c>
      <c r="BH293" s="185">
        <f>IF(N293="sníž. přenesená",J293,0)</f>
        <v>0</v>
      </c>
      <c r="BI293" s="185">
        <f>IF(N293="nulová",J293,0)</f>
        <v>0</v>
      </c>
      <c r="BJ293" s="17" t="s">
        <v>79</v>
      </c>
      <c r="BK293" s="185">
        <f>ROUND(I293*H293,2)</f>
        <v>0</v>
      </c>
      <c r="BL293" s="17" t="s">
        <v>125</v>
      </c>
      <c r="BM293" s="184" t="s">
        <v>383</v>
      </c>
    </row>
    <row r="294" spans="1:65" s="2" customFormat="1" ht="10.199999999999999">
      <c r="A294" s="34"/>
      <c r="B294" s="35"/>
      <c r="C294" s="36"/>
      <c r="D294" s="186" t="s">
        <v>127</v>
      </c>
      <c r="E294" s="36"/>
      <c r="F294" s="187" t="s">
        <v>384</v>
      </c>
      <c r="G294" s="36"/>
      <c r="H294" s="36"/>
      <c r="I294" s="188"/>
      <c r="J294" s="36"/>
      <c r="K294" s="36"/>
      <c r="L294" s="39"/>
      <c r="M294" s="189"/>
      <c r="N294" s="190"/>
      <c r="O294" s="64"/>
      <c r="P294" s="64"/>
      <c r="Q294" s="64"/>
      <c r="R294" s="64"/>
      <c r="S294" s="64"/>
      <c r="T294" s="65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T294" s="17" t="s">
        <v>127</v>
      </c>
      <c r="AU294" s="17" t="s">
        <v>82</v>
      </c>
    </row>
    <row r="295" spans="1:65" s="2" customFormat="1" ht="10.199999999999999">
      <c r="A295" s="34"/>
      <c r="B295" s="35"/>
      <c r="C295" s="36"/>
      <c r="D295" s="191" t="s">
        <v>129</v>
      </c>
      <c r="E295" s="36"/>
      <c r="F295" s="192" t="s">
        <v>385</v>
      </c>
      <c r="G295" s="36"/>
      <c r="H295" s="36"/>
      <c r="I295" s="188"/>
      <c r="J295" s="36"/>
      <c r="K295" s="36"/>
      <c r="L295" s="39"/>
      <c r="M295" s="189"/>
      <c r="N295" s="190"/>
      <c r="O295" s="64"/>
      <c r="P295" s="64"/>
      <c r="Q295" s="64"/>
      <c r="R295" s="64"/>
      <c r="S295" s="64"/>
      <c r="T295" s="65"/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T295" s="17" t="s">
        <v>129</v>
      </c>
      <c r="AU295" s="17" t="s">
        <v>82</v>
      </c>
    </row>
    <row r="296" spans="1:65" s="14" customFormat="1" ht="10.199999999999999">
      <c r="B296" s="204"/>
      <c r="C296" s="205"/>
      <c r="D296" s="186" t="s">
        <v>131</v>
      </c>
      <c r="E296" s="206" t="s">
        <v>19</v>
      </c>
      <c r="F296" s="207" t="s">
        <v>363</v>
      </c>
      <c r="G296" s="205"/>
      <c r="H296" s="206" t="s">
        <v>19</v>
      </c>
      <c r="I296" s="208"/>
      <c r="J296" s="205"/>
      <c r="K296" s="205"/>
      <c r="L296" s="209"/>
      <c r="M296" s="210"/>
      <c r="N296" s="211"/>
      <c r="O296" s="211"/>
      <c r="P296" s="211"/>
      <c r="Q296" s="211"/>
      <c r="R296" s="211"/>
      <c r="S296" s="211"/>
      <c r="T296" s="212"/>
      <c r="AT296" s="213" t="s">
        <v>131</v>
      </c>
      <c r="AU296" s="213" t="s">
        <v>82</v>
      </c>
      <c r="AV296" s="14" t="s">
        <v>79</v>
      </c>
      <c r="AW296" s="14" t="s">
        <v>33</v>
      </c>
      <c r="AX296" s="14" t="s">
        <v>71</v>
      </c>
      <c r="AY296" s="213" t="s">
        <v>118</v>
      </c>
    </row>
    <row r="297" spans="1:65" s="13" customFormat="1" ht="10.199999999999999">
      <c r="B297" s="193"/>
      <c r="C297" s="194"/>
      <c r="D297" s="186" t="s">
        <v>131</v>
      </c>
      <c r="E297" s="195" t="s">
        <v>19</v>
      </c>
      <c r="F297" s="196" t="s">
        <v>386</v>
      </c>
      <c r="G297" s="194"/>
      <c r="H297" s="197">
        <v>85.5</v>
      </c>
      <c r="I297" s="198"/>
      <c r="J297" s="194"/>
      <c r="K297" s="194"/>
      <c r="L297" s="199"/>
      <c r="M297" s="200"/>
      <c r="N297" s="201"/>
      <c r="O297" s="201"/>
      <c r="P297" s="201"/>
      <c r="Q297" s="201"/>
      <c r="R297" s="201"/>
      <c r="S297" s="201"/>
      <c r="T297" s="202"/>
      <c r="AT297" s="203" t="s">
        <v>131</v>
      </c>
      <c r="AU297" s="203" t="s">
        <v>82</v>
      </c>
      <c r="AV297" s="13" t="s">
        <v>82</v>
      </c>
      <c r="AW297" s="13" t="s">
        <v>33</v>
      </c>
      <c r="AX297" s="13" t="s">
        <v>71</v>
      </c>
      <c r="AY297" s="203" t="s">
        <v>118</v>
      </c>
    </row>
    <row r="298" spans="1:65" s="13" customFormat="1" ht="10.199999999999999">
      <c r="B298" s="193"/>
      <c r="C298" s="194"/>
      <c r="D298" s="186" t="s">
        <v>131</v>
      </c>
      <c r="E298" s="195" t="s">
        <v>19</v>
      </c>
      <c r="F298" s="196" t="s">
        <v>387</v>
      </c>
      <c r="G298" s="194"/>
      <c r="H298" s="197">
        <v>23.04</v>
      </c>
      <c r="I298" s="198"/>
      <c r="J298" s="194"/>
      <c r="K298" s="194"/>
      <c r="L298" s="199"/>
      <c r="M298" s="200"/>
      <c r="N298" s="201"/>
      <c r="O298" s="201"/>
      <c r="P298" s="201"/>
      <c r="Q298" s="201"/>
      <c r="R298" s="201"/>
      <c r="S298" s="201"/>
      <c r="T298" s="202"/>
      <c r="AT298" s="203" t="s">
        <v>131</v>
      </c>
      <c r="AU298" s="203" t="s">
        <v>82</v>
      </c>
      <c r="AV298" s="13" t="s">
        <v>82</v>
      </c>
      <c r="AW298" s="13" t="s">
        <v>33</v>
      </c>
      <c r="AX298" s="13" t="s">
        <v>71</v>
      </c>
      <c r="AY298" s="203" t="s">
        <v>118</v>
      </c>
    </row>
    <row r="299" spans="1:65" s="13" customFormat="1" ht="10.199999999999999">
      <c r="B299" s="193"/>
      <c r="C299" s="194"/>
      <c r="D299" s="186" t="s">
        <v>131</v>
      </c>
      <c r="E299" s="195" t="s">
        <v>19</v>
      </c>
      <c r="F299" s="196" t="s">
        <v>388</v>
      </c>
      <c r="G299" s="194"/>
      <c r="H299" s="197">
        <v>22.08</v>
      </c>
      <c r="I299" s="198"/>
      <c r="J299" s="194"/>
      <c r="K299" s="194"/>
      <c r="L299" s="199"/>
      <c r="M299" s="200"/>
      <c r="N299" s="201"/>
      <c r="O299" s="201"/>
      <c r="P299" s="201"/>
      <c r="Q299" s="201"/>
      <c r="R299" s="201"/>
      <c r="S299" s="201"/>
      <c r="T299" s="202"/>
      <c r="AT299" s="203" t="s">
        <v>131</v>
      </c>
      <c r="AU299" s="203" t="s">
        <v>82</v>
      </c>
      <c r="AV299" s="13" t="s">
        <v>82</v>
      </c>
      <c r="AW299" s="13" t="s">
        <v>33</v>
      </c>
      <c r="AX299" s="13" t="s">
        <v>71</v>
      </c>
      <c r="AY299" s="203" t="s">
        <v>118</v>
      </c>
    </row>
    <row r="300" spans="1:65" s="2" customFormat="1" ht="14.4" customHeight="1">
      <c r="A300" s="34"/>
      <c r="B300" s="35"/>
      <c r="C300" s="173" t="s">
        <v>389</v>
      </c>
      <c r="D300" s="173" t="s">
        <v>120</v>
      </c>
      <c r="E300" s="174" t="s">
        <v>390</v>
      </c>
      <c r="F300" s="175" t="s">
        <v>391</v>
      </c>
      <c r="G300" s="176" t="s">
        <v>150</v>
      </c>
      <c r="H300" s="177">
        <v>301.95</v>
      </c>
      <c r="I300" s="178"/>
      <c r="J300" s="179">
        <f>ROUND(I300*H300,2)</f>
        <v>0</v>
      </c>
      <c r="K300" s="175" t="s">
        <v>124</v>
      </c>
      <c r="L300" s="39"/>
      <c r="M300" s="180" t="s">
        <v>19</v>
      </c>
      <c r="N300" s="181" t="s">
        <v>42</v>
      </c>
      <c r="O300" s="64"/>
      <c r="P300" s="182">
        <f>O300*H300</f>
        <v>0</v>
      </c>
      <c r="Q300" s="182">
        <v>0</v>
      </c>
      <c r="R300" s="182">
        <f>Q300*H300</f>
        <v>0</v>
      </c>
      <c r="S300" s="182">
        <v>0</v>
      </c>
      <c r="T300" s="183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84" t="s">
        <v>125</v>
      </c>
      <c r="AT300" s="184" t="s">
        <v>120</v>
      </c>
      <c r="AU300" s="184" t="s">
        <v>82</v>
      </c>
      <c r="AY300" s="17" t="s">
        <v>118</v>
      </c>
      <c r="BE300" s="185">
        <f>IF(N300="základní",J300,0)</f>
        <v>0</v>
      </c>
      <c r="BF300" s="185">
        <f>IF(N300="snížená",J300,0)</f>
        <v>0</v>
      </c>
      <c r="BG300" s="185">
        <f>IF(N300="zákl. přenesená",J300,0)</f>
        <v>0</v>
      </c>
      <c r="BH300" s="185">
        <f>IF(N300="sníž. přenesená",J300,0)</f>
        <v>0</v>
      </c>
      <c r="BI300" s="185">
        <f>IF(N300="nulová",J300,0)</f>
        <v>0</v>
      </c>
      <c r="BJ300" s="17" t="s">
        <v>79</v>
      </c>
      <c r="BK300" s="185">
        <f>ROUND(I300*H300,2)</f>
        <v>0</v>
      </c>
      <c r="BL300" s="17" t="s">
        <v>125</v>
      </c>
      <c r="BM300" s="184" t="s">
        <v>392</v>
      </c>
    </row>
    <row r="301" spans="1:65" s="2" customFormat="1" ht="19.2">
      <c r="A301" s="34"/>
      <c r="B301" s="35"/>
      <c r="C301" s="36"/>
      <c r="D301" s="186" t="s">
        <v>127</v>
      </c>
      <c r="E301" s="36"/>
      <c r="F301" s="187" t="s">
        <v>393</v>
      </c>
      <c r="G301" s="36"/>
      <c r="H301" s="36"/>
      <c r="I301" s="188"/>
      <c r="J301" s="36"/>
      <c r="K301" s="36"/>
      <c r="L301" s="39"/>
      <c r="M301" s="189"/>
      <c r="N301" s="190"/>
      <c r="O301" s="64"/>
      <c r="P301" s="64"/>
      <c r="Q301" s="64"/>
      <c r="R301" s="64"/>
      <c r="S301" s="64"/>
      <c r="T301" s="65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T301" s="17" t="s">
        <v>127</v>
      </c>
      <c r="AU301" s="17" t="s">
        <v>82</v>
      </c>
    </row>
    <row r="302" spans="1:65" s="2" customFormat="1" ht="10.199999999999999">
      <c r="A302" s="34"/>
      <c r="B302" s="35"/>
      <c r="C302" s="36"/>
      <c r="D302" s="191" t="s">
        <v>129</v>
      </c>
      <c r="E302" s="36"/>
      <c r="F302" s="192" t="s">
        <v>394</v>
      </c>
      <c r="G302" s="36"/>
      <c r="H302" s="36"/>
      <c r="I302" s="188"/>
      <c r="J302" s="36"/>
      <c r="K302" s="36"/>
      <c r="L302" s="39"/>
      <c r="M302" s="189"/>
      <c r="N302" s="190"/>
      <c r="O302" s="64"/>
      <c r="P302" s="64"/>
      <c r="Q302" s="64"/>
      <c r="R302" s="64"/>
      <c r="S302" s="64"/>
      <c r="T302" s="65"/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T302" s="17" t="s">
        <v>129</v>
      </c>
      <c r="AU302" s="17" t="s">
        <v>82</v>
      </c>
    </row>
    <row r="303" spans="1:65" s="2" customFormat="1" ht="14.4" customHeight="1">
      <c r="A303" s="34"/>
      <c r="B303" s="35"/>
      <c r="C303" s="173" t="s">
        <v>395</v>
      </c>
      <c r="D303" s="173" t="s">
        <v>120</v>
      </c>
      <c r="E303" s="174" t="s">
        <v>396</v>
      </c>
      <c r="F303" s="175" t="s">
        <v>397</v>
      </c>
      <c r="G303" s="176" t="s">
        <v>150</v>
      </c>
      <c r="H303" s="177">
        <v>130.62</v>
      </c>
      <c r="I303" s="178"/>
      <c r="J303" s="179">
        <f>ROUND(I303*H303,2)</f>
        <v>0</v>
      </c>
      <c r="K303" s="175" t="s">
        <v>124</v>
      </c>
      <c r="L303" s="39"/>
      <c r="M303" s="180" t="s">
        <v>19</v>
      </c>
      <c r="N303" s="181" t="s">
        <v>42</v>
      </c>
      <c r="O303" s="64"/>
      <c r="P303" s="182">
        <f>O303*H303</f>
        <v>0</v>
      </c>
      <c r="Q303" s="182">
        <v>0</v>
      </c>
      <c r="R303" s="182">
        <f>Q303*H303</f>
        <v>0</v>
      </c>
      <c r="S303" s="182">
        <v>0</v>
      </c>
      <c r="T303" s="183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184" t="s">
        <v>125</v>
      </c>
      <c r="AT303" s="184" t="s">
        <v>120</v>
      </c>
      <c r="AU303" s="184" t="s">
        <v>82</v>
      </c>
      <c r="AY303" s="17" t="s">
        <v>118</v>
      </c>
      <c r="BE303" s="185">
        <f>IF(N303="základní",J303,0)</f>
        <v>0</v>
      </c>
      <c r="BF303" s="185">
        <f>IF(N303="snížená",J303,0)</f>
        <v>0</v>
      </c>
      <c r="BG303" s="185">
        <f>IF(N303="zákl. přenesená",J303,0)</f>
        <v>0</v>
      </c>
      <c r="BH303" s="185">
        <f>IF(N303="sníž. přenesená",J303,0)</f>
        <v>0</v>
      </c>
      <c r="BI303" s="185">
        <f>IF(N303="nulová",J303,0)</f>
        <v>0</v>
      </c>
      <c r="BJ303" s="17" t="s">
        <v>79</v>
      </c>
      <c r="BK303" s="185">
        <f>ROUND(I303*H303,2)</f>
        <v>0</v>
      </c>
      <c r="BL303" s="17" t="s">
        <v>125</v>
      </c>
      <c r="BM303" s="184" t="s">
        <v>398</v>
      </c>
    </row>
    <row r="304" spans="1:65" s="2" customFormat="1" ht="19.2">
      <c r="A304" s="34"/>
      <c r="B304" s="35"/>
      <c r="C304" s="36"/>
      <c r="D304" s="186" t="s">
        <v>127</v>
      </c>
      <c r="E304" s="36"/>
      <c r="F304" s="187" t="s">
        <v>399</v>
      </c>
      <c r="G304" s="36"/>
      <c r="H304" s="36"/>
      <c r="I304" s="188"/>
      <c r="J304" s="36"/>
      <c r="K304" s="36"/>
      <c r="L304" s="39"/>
      <c r="M304" s="189"/>
      <c r="N304" s="190"/>
      <c r="O304" s="64"/>
      <c r="P304" s="64"/>
      <c r="Q304" s="64"/>
      <c r="R304" s="64"/>
      <c r="S304" s="64"/>
      <c r="T304" s="65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T304" s="17" t="s">
        <v>127</v>
      </c>
      <c r="AU304" s="17" t="s">
        <v>82</v>
      </c>
    </row>
    <row r="305" spans="1:65" s="2" customFormat="1" ht="10.199999999999999">
      <c r="A305" s="34"/>
      <c r="B305" s="35"/>
      <c r="C305" s="36"/>
      <c r="D305" s="191" t="s">
        <v>129</v>
      </c>
      <c r="E305" s="36"/>
      <c r="F305" s="192" t="s">
        <v>400</v>
      </c>
      <c r="G305" s="36"/>
      <c r="H305" s="36"/>
      <c r="I305" s="188"/>
      <c r="J305" s="36"/>
      <c r="K305" s="36"/>
      <c r="L305" s="39"/>
      <c r="M305" s="189"/>
      <c r="N305" s="190"/>
      <c r="O305" s="64"/>
      <c r="P305" s="64"/>
      <c r="Q305" s="64"/>
      <c r="R305" s="64"/>
      <c r="S305" s="64"/>
      <c r="T305" s="65"/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T305" s="17" t="s">
        <v>129</v>
      </c>
      <c r="AU305" s="17" t="s">
        <v>82</v>
      </c>
    </row>
    <row r="306" spans="1:65" s="2" customFormat="1" ht="14.4" customHeight="1">
      <c r="A306" s="34"/>
      <c r="B306" s="35"/>
      <c r="C306" s="173" t="s">
        <v>401</v>
      </c>
      <c r="D306" s="173" t="s">
        <v>120</v>
      </c>
      <c r="E306" s="174" t="s">
        <v>402</v>
      </c>
      <c r="F306" s="175" t="s">
        <v>403</v>
      </c>
      <c r="G306" s="176" t="s">
        <v>150</v>
      </c>
      <c r="H306" s="177">
        <v>3707.96</v>
      </c>
      <c r="I306" s="178"/>
      <c r="J306" s="179">
        <f>ROUND(I306*H306,2)</f>
        <v>0</v>
      </c>
      <c r="K306" s="175" t="s">
        <v>124</v>
      </c>
      <c r="L306" s="39"/>
      <c r="M306" s="180" t="s">
        <v>19</v>
      </c>
      <c r="N306" s="181" t="s">
        <v>42</v>
      </c>
      <c r="O306" s="64"/>
      <c r="P306" s="182">
        <f>O306*H306</f>
        <v>0</v>
      </c>
      <c r="Q306" s="182">
        <v>6.9999999999999999E-4</v>
      </c>
      <c r="R306" s="182">
        <f>Q306*H306</f>
        <v>2.5955720000000002</v>
      </c>
      <c r="S306" s="182">
        <v>0</v>
      </c>
      <c r="T306" s="183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184" t="s">
        <v>125</v>
      </c>
      <c r="AT306" s="184" t="s">
        <v>120</v>
      </c>
      <c r="AU306" s="184" t="s">
        <v>82</v>
      </c>
      <c r="AY306" s="17" t="s">
        <v>118</v>
      </c>
      <c r="BE306" s="185">
        <f>IF(N306="základní",J306,0)</f>
        <v>0</v>
      </c>
      <c r="BF306" s="185">
        <f>IF(N306="snížená",J306,0)</f>
        <v>0</v>
      </c>
      <c r="BG306" s="185">
        <f>IF(N306="zákl. přenesená",J306,0)</f>
        <v>0</v>
      </c>
      <c r="BH306" s="185">
        <f>IF(N306="sníž. přenesená",J306,0)</f>
        <v>0</v>
      </c>
      <c r="BI306" s="185">
        <f>IF(N306="nulová",J306,0)</f>
        <v>0</v>
      </c>
      <c r="BJ306" s="17" t="s">
        <v>79</v>
      </c>
      <c r="BK306" s="185">
        <f>ROUND(I306*H306,2)</f>
        <v>0</v>
      </c>
      <c r="BL306" s="17" t="s">
        <v>125</v>
      </c>
      <c r="BM306" s="184" t="s">
        <v>404</v>
      </c>
    </row>
    <row r="307" spans="1:65" s="2" customFormat="1" ht="10.199999999999999">
      <c r="A307" s="34"/>
      <c r="B307" s="35"/>
      <c r="C307" s="36"/>
      <c r="D307" s="186" t="s">
        <v>127</v>
      </c>
      <c r="E307" s="36"/>
      <c r="F307" s="187" t="s">
        <v>405</v>
      </c>
      <c r="G307" s="36"/>
      <c r="H307" s="36"/>
      <c r="I307" s="188"/>
      <c r="J307" s="36"/>
      <c r="K307" s="36"/>
      <c r="L307" s="39"/>
      <c r="M307" s="189"/>
      <c r="N307" s="190"/>
      <c r="O307" s="64"/>
      <c r="P307" s="64"/>
      <c r="Q307" s="64"/>
      <c r="R307" s="64"/>
      <c r="S307" s="64"/>
      <c r="T307" s="65"/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T307" s="17" t="s">
        <v>127</v>
      </c>
      <c r="AU307" s="17" t="s">
        <v>82</v>
      </c>
    </row>
    <row r="308" spans="1:65" s="2" customFormat="1" ht="10.199999999999999">
      <c r="A308" s="34"/>
      <c r="B308" s="35"/>
      <c r="C308" s="36"/>
      <c r="D308" s="191" t="s">
        <v>129</v>
      </c>
      <c r="E308" s="36"/>
      <c r="F308" s="192" t="s">
        <v>406</v>
      </c>
      <c r="G308" s="36"/>
      <c r="H308" s="36"/>
      <c r="I308" s="188"/>
      <c r="J308" s="36"/>
      <c r="K308" s="36"/>
      <c r="L308" s="39"/>
      <c r="M308" s="189"/>
      <c r="N308" s="190"/>
      <c r="O308" s="64"/>
      <c r="P308" s="64"/>
      <c r="Q308" s="64"/>
      <c r="R308" s="64"/>
      <c r="S308" s="64"/>
      <c r="T308" s="65"/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T308" s="17" t="s">
        <v>129</v>
      </c>
      <c r="AU308" s="17" t="s">
        <v>82</v>
      </c>
    </row>
    <row r="309" spans="1:65" s="13" customFormat="1" ht="10.199999999999999">
      <c r="B309" s="193"/>
      <c r="C309" s="194"/>
      <c r="D309" s="186" t="s">
        <v>131</v>
      </c>
      <c r="E309" s="195" t="s">
        <v>19</v>
      </c>
      <c r="F309" s="196" t="s">
        <v>407</v>
      </c>
      <c r="G309" s="194"/>
      <c r="H309" s="197">
        <v>339.08</v>
      </c>
      <c r="I309" s="198"/>
      <c r="J309" s="194"/>
      <c r="K309" s="194"/>
      <c r="L309" s="199"/>
      <c r="M309" s="200"/>
      <c r="N309" s="201"/>
      <c r="O309" s="201"/>
      <c r="P309" s="201"/>
      <c r="Q309" s="201"/>
      <c r="R309" s="201"/>
      <c r="S309" s="201"/>
      <c r="T309" s="202"/>
      <c r="AT309" s="203" t="s">
        <v>131</v>
      </c>
      <c r="AU309" s="203" t="s">
        <v>82</v>
      </c>
      <c r="AV309" s="13" t="s">
        <v>82</v>
      </c>
      <c r="AW309" s="13" t="s">
        <v>33</v>
      </c>
      <c r="AX309" s="13" t="s">
        <v>71</v>
      </c>
      <c r="AY309" s="203" t="s">
        <v>118</v>
      </c>
    </row>
    <row r="310" spans="1:65" s="13" customFormat="1" ht="10.199999999999999">
      <c r="B310" s="193"/>
      <c r="C310" s="194"/>
      <c r="D310" s="186" t="s">
        <v>131</v>
      </c>
      <c r="E310" s="195" t="s">
        <v>19</v>
      </c>
      <c r="F310" s="196" t="s">
        <v>408</v>
      </c>
      <c r="G310" s="194"/>
      <c r="H310" s="197">
        <v>3368.88</v>
      </c>
      <c r="I310" s="198"/>
      <c r="J310" s="194"/>
      <c r="K310" s="194"/>
      <c r="L310" s="199"/>
      <c r="M310" s="200"/>
      <c r="N310" s="201"/>
      <c r="O310" s="201"/>
      <c r="P310" s="201"/>
      <c r="Q310" s="201"/>
      <c r="R310" s="201"/>
      <c r="S310" s="201"/>
      <c r="T310" s="202"/>
      <c r="AT310" s="203" t="s">
        <v>131</v>
      </c>
      <c r="AU310" s="203" t="s">
        <v>82</v>
      </c>
      <c r="AV310" s="13" t="s">
        <v>82</v>
      </c>
      <c r="AW310" s="13" t="s">
        <v>33</v>
      </c>
      <c r="AX310" s="13" t="s">
        <v>71</v>
      </c>
      <c r="AY310" s="203" t="s">
        <v>118</v>
      </c>
    </row>
    <row r="311" spans="1:65" s="2" customFormat="1" ht="14.4" customHeight="1">
      <c r="A311" s="34"/>
      <c r="B311" s="35"/>
      <c r="C311" s="173" t="s">
        <v>409</v>
      </c>
      <c r="D311" s="173" t="s">
        <v>120</v>
      </c>
      <c r="E311" s="174" t="s">
        <v>410</v>
      </c>
      <c r="F311" s="175" t="s">
        <v>411</v>
      </c>
      <c r="G311" s="176" t="s">
        <v>150</v>
      </c>
      <c r="H311" s="177">
        <v>713.15</v>
      </c>
      <c r="I311" s="178"/>
      <c r="J311" s="179">
        <f>ROUND(I311*H311,2)</f>
        <v>0</v>
      </c>
      <c r="K311" s="175" t="s">
        <v>124</v>
      </c>
      <c r="L311" s="39"/>
      <c r="M311" s="180" t="s">
        <v>19</v>
      </c>
      <c r="N311" s="181" t="s">
        <v>42</v>
      </c>
      <c r="O311" s="64"/>
      <c r="P311" s="182">
        <f>O311*H311</f>
        <v>0</v>
      </c>
      <c r="Q311" s="182">
        <v>7.2000000000000005E-4</v>
      </c>
      <c r="R311" s="182">
        <f>Q311*H311</f>
        <v>0.51346800000000004</v>
      </c>
      <c r="S311" s="182">
        <v>0</v>
      </c>
      <c r="T311" s="183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184" t="s">
        <v>125</v>
      </c>
      <c r="AT311" s="184" t="s">
        <v>120</v>
      </c>
      <c r="AU311" s="184" t="s">
        <v>82</v>
      </c>
      <c r="AY311" s="17" t="s">
        <v>118</v>
      </c>
      <c r="BE311" s="185">
        <f>IF(N311="základní",J311,0)</f>
        <v>0</v>
      </c>
      <c r="BF311" s="185">
        <f>IF(N311="snížená",J311,0)</f>
        <v>0</v>
      </c>
      <c r="BG311" s="185">
        <f>IF(N311="zákl. přenesená",J311,0)</f>
        <v>0</v>
      </c>
      <c r="BH311" s="185">
        <f>IF(N311="sníž. přenesená",J311,0)</f>
        <v>0</v>
      </c>
      <c r="BI311" s="185">
        <f>IF(N311="nulová",J311,0)</f>
        <v>0</v>
      </c>
      <c r="BJ311" s="17" t="s">
        <v>79</v>
      </c>
      <c r="BK311" s="185">
        <f>ROUND(I311*H311,2)</f>
        <v>0</v>
      </c>
      <c r="BL311" s="17" t="s">
        <v>125</v>
      </c>
      <c r="BM311" s="184" t="s">
        <v>412</v>
      </c>
    </row>
    <row r="312" spans="1:65" s="2" customFormat="1" ht="10.199999999999999">
      <c r="A312" s="34"/>
      <c r="B312" s="35"/>
      <c r="C312" s="36"/>
      <c r="D312" s="186" t="s">
        <v>127</v>
      </c>
      <c r="E312" s="36"/>
      <c r="F312" s="187" t="s">
        <v>413</v>
      </c>
      <c r="G312" s="36"/>
      <c r="H312" s="36"/>
      <c r="I312" s="188"/>
      <c r="J312" s="36"/>
      <c r="K312" s="36"/>
      <c r="L312" s="39"/>
      <c r="M312" s="189"/>
      <c r="N312" s="190"/>
      <c r="O312" s="64"/>
      <c r="P312" s="64"/>
      <c r="Q312" s="64"/>
      <c r="R312" s="64"/>
      <c r="S312" s="64"/>
      <c r="T312" s="65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7" t="s">
        <v>127</v>
      </c>
      <c r="AU312" s="17" t="s">
        <v>82</v>
      </c>
    </row>
    <row r="313" spans="1:65" s="2" customFormat="1" ht="10.199999999999999">
      <c r="A313" s="34"/>
      <c r="B313" s="35"/>
      <c r="C313" s="36"/>
      <c r="D313" s="191" t="s">
        <v>129</v>
      </c>
      <c r="E313" s="36"/>
      <c r="F313" s="192" t="s">
        <v>414</v>
      </c>
      <c r="G313" s="36"/>
      <c r="H313" s="36"/>
      <c r="I313" s="188"/>
      <c r="J313" s="36"/>
      <c r="K313" s="36"/>
      <c r="L313" s="39"/>
      <c r="M313" s="189"/>
      <c r="N313" s="190"/>
      <c r="O313" s="64"/>
      <c r="P313" s="64"/>
      <c r="Q313" s="64"/>
      <c r="R313" s="64"/>
      <c r="S313" s="64"/>
      <c r="T313" s="65"/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T313" s="17" t="s">
        <v>129</v>
      </c>
      <c r="AU313" s="17" t="s">
        <v>82</v>
      </c>
    </row>
    <row r="314" spans="1:65" s="13" customFormat="1" ht="10.199999999999999">
      <c r="B314" s="193"/>
      <c r="C314" s="194"/>
      <c r="D314" s="186" t="s">
        <v>131</v>
      </c>
      <c r="E314" s="195" t="s">
        <v>19</v>
      </c>
      <c r="F314" s="196" t="s">
        <v>415</v>
      </c>
      <c r="G314" s="194"/>
      <c r="H314" s="197">
        <v>713.15</v>
      </c>
      <c r="I314" s="198"/>
      <c r="J314" s="194"/>
      <c r="K314" s="194"/>
      <c r="L314" s="199"/>
      <c r="M314" s="200"/>
      <c r="N314" s="201"/>
      <c r="O314" s="201"/>
      <c r="P314" s="201"/>
      <c r="Q314" s="201"/>
      <c r="R314" s="201"/>
      <c r="S314" s="201"/>
      <c r="T314" s="202"/>
      <c r="AT314" s="203" t="s">
        <v>131</v>
      </c>
      <c r="AU314" s="203" t="s">
        <v>82</v>
      </c>
      <c r="AV314" s="13" t="s">
        <v>82</v>
      </c>
      <c r="AW314" s="13" t="s">
        <v>33</v>
      </c>
      <c r="AX314" s="13" t="s">
        <v>79</v>
      </c>
      <c r="AY314" s="203" t="s">
        <v>118</v>
      </c>
    </row>
    <row r="315" spans="1:65" s="2" customFormat="1" ht="14.4" customHeight="1">
      <c r="A315" s="34"/>
      <c r="B315" s="35"/>
      <c r="C315" s="173" t="s">
        <v>416</v>
      </c>
      <c r="D315" s="173" t="s">
        <v>120</v>
      </c>
      <c r="E315" s="174" t="s">
        <v>417</v>
      </c>
      <c r="F315" s="175" t="s">
        <v>418</v>
      </c>
      <c r="G315" s="176" t="s">
        <v>150</v>
      </c>
      <c r="H315" s="177">
        <v>3707.96</v>
      </c>
      <c r="I315" s="178"/>
      <c r="J315" s="179">
        <f>ROUND(I315*H315,2)</f>
        <v>0</v>
      </c>
      <c r="K315" s="175" t="s">
        <v>124</v>
      </c>
      <c r="L315" s="39"/>
      <c r="M315" s="180" t="s">
        <v>19</v>
      </c>
      <c r="N315" s="181" t="s">
        <v>42</v>
      </c>
      <c r="O315" s="64"/>
      <c r="P315" s="182">
        <f>O315*H315</f>
        <v>0</v>
      </c>
      <c r="Q315" s="182">
        <v>0</v>
      </c>
      <c r="R315" s="182">
        <f>Q315*H315</f>
        <v>0</v>
      </c>
      <c r="S315" s="182">
        <v>0</v>
      </c>
      <c r="T315" s="183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184" t="s">
        <v>125</v>
      </c>
      <c r="AT315" s="184" t="s">
        <v>120</v>
      </c>
      <c r="AU315" s="184" t="s">
        <v>82</v>
      </c>
      <c r="AY315" s="17" t="s">
        <v>118</v>
      </c>
      <c r="BE315" s="185">
        <f>IF(N315="základní",J315,0)</f>
        <v>0</v>
      </c>
      <c r="BF315" s="185">
        <f>IF(N315="snížená",J315,0)</f>
        <v>0</v>
      </c>
      <c r="BG315" s="185">
        <f>IF(N315="zákl. přenesená",J315,0)</f>
        <v>0</v>
      </c>
      <c r="BH315" s="185">
        <f>IF(N315="sníž. přenesená",J315,0)</f>
        <v>0</v>
      </c>
      <c r="BI315" s="185">
        <f>IF(N315="nulová",J315,0)</f>
        <v>0</v>
      </c>
      <c r="BJ315" s="17" t="s">
        <v>79</v>
      </c>
      <c r="BK315" s="185">
        <f>ROUND(I315*H315,2)</f>
        <v>0</v>
      </c>
      <c r="BL315" s="17" t="s">
        <v>125</v>
      </c>
      <c r="BM315" s="184" t="s">
        <v>419</v>
      </c>
    </row>
    <row r="316" spans="1:65" s="2" customFormat="1" ht="19.2">
      <c r="A316" s="34"/>
      <c r="B316" s="35"/>
      <c r="C316" s="36"/>
      <c r="D316" s="186" t="s">
        <v>127</v>
      </c>
      <c r="E316" s="36"/>
      <c r="F316" s="187" t="s">
        <v>420</v>
      </c>
      <c r="G316" s="36"/>
      <c r="H316" s="36"/>
      <c r="I316" s="188"/>
      <c r="J316" s="36"/>
      <c r="K316" s="36"/>
      <c r="L316" s="39"/>
      <c r="M316" s="189"/>
      <c r="N316" s="190"/>
      <c r="O316" s="64"/>
      <c r="P316" s="64"/>
      <c r="Q316" s="64"/>
      <c r="R316" s="64"/>
      <c r="S316" s="64"/>
      <c r="T316" s="65"/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T316" s="17" t="s">
        <v>127</v>
      </c>
      <c r="AU316" s="17" t="s">
        <v>82</v>
      </c>
    </row>
    <row r="317" spans="1:65" s="2" customFormat="1" ht="10.199999999999999">
      <c r="A317" s="34"/>
      <c r="B317" s="35"/>
      <c r="C317" s="36"/>
      <c r="D317" s="191" t="s">
        <v>129</v>
      </c>
      <c r="E317" s="36"/>
      <c r="F317" s="192" t="s">
        <v>421</v>
      </c>
      <c r="G317" s="36"/>
      <c r="H317" s="36"/>
      <c r="I317" s="188"/>
      <c r="J317" s="36"/>
      <c r="K317" s="36"/>
      <c r="L317" s="39"/>
      <c r="M317" s="189"/>
      <c r="N317" s="190"/>
      <c r="O317" s="64"/>
      <c r="P317" s="64"/>
      <c r="Q317" s="64"/>
      <c r="R317" s="64"/>
      <c r="S317" s="64"/>
      <c r="T317" s="65"/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T317" s="17" t="s">
        <v>129</v>
      </c>
      <c r="AU317" s="17" t="s">
        <v>82</v>
      </c>
    </row>
    <row r="318" spans="1:65" s="2" customFormat="1" ht="14.4" customHeight="1">
      <c r="A318" s="34"/>
      <c r="B318" s="35"/>
      <c r="C318" s="173" t="s">
        <v>422</v>
      </c>
      <c r="D318" s="173" t="s">
        <v>120</v>
      </c>
      <c r="E318" s="174" t="s">
        <v>423</v>
      </c>
      <c r="F318" s="175" t="s">
        <v>424</v>
      </c>
      <c r="G318" s="176" t="s">
        <v>150</v>
      </c>
      <c r="H318" s="177">
        <v>713.15</v>
      </c>
      <c r="I318" s="178"/>
      <c r="J318" s="179">
        <f>ROUND(I318*H318,2)</f>
        <v>0</v>
      </c>
      <c r="K318" s="175" t="s">
        <v>124</v>
      </c>
      <c r="L318" s="39"/>
      <c r="M318" s="180" t="s">
        <v>19</v>
      </c>
      <c r="N318" s="181" t="s">
        <v>42</v>
      </c>
      <c r="O318" s="64"/>
      <c r="P318" s="182">
        <f>O318*H318</f>
        <v>0</v>
      </c>
      <c r="Q318" s="182">
        <v>0</v>
      </c>
      <c r="R318" s="182">
        <f>Q318*H318</f>
        <v>0</v>
      </c>
      <c r="S318" s="182">
        <v>0</v>
      </c>
      <c r="T318" s="183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184" t="s">
        <v>125</v>
      </c>
      <c r="AT318" s="184" t="s">
        <v>120</v>
      </c>
      <c r="AU318" s="184" t="s">
        <v>82</v>
      </c>
      <c r="AY318" s="17" t="s">
        <v>118</v>
      </c>
      <c r="BE318" s="185">
        <f>IF(N318="základní",J318,0)</f>
        <v>0</v>
      </c>
      <c r="BF318" s="185">
        <f>IF(N318="snížená",J318,0)</f>
        <v>0</v>
      </c>
      <c r="BG318" s="185">
        <f>IF(N318="zákl. přenesená",J318,0)</f>
        <v>0</v>
      </c>
      <c r="BH318" s="185">
        <f>IF(N318="sníž. přenesená",J318,0)</f>
        <v>0</v>
      </c>
      <c r="BI318" s="185">
        <f>IF(N318="nulová",J318,0)</f>
        <v>0</v>
      </c>
      <c r="BJ318" s="17" t="s">
        <v>79</v>
      </c>
      <c r="BK318" s="185">
        <f>ROUND(I318*H318,2)</f>
        <v>0</v>
      </c>
      <c r="BL318" s="17" t="s">
        <v>125</v>
      </c>
      <c r="BM318" s="184" t="s">
        <v>425</v>
      </c>
    </row>
    <row r="319" spans="1:65" s="2" customFormat="1" ht="19.2">
      <c r="A319" s="34"/>
      <c r="B319" s="35"/>
      <c r="C319" s="36"/>
      <c r="D319" s="186" t="s">
        <v>127</v>
      </c>
      <c r="E319" s="36"/>
      <c r="F319" s="187" t="s">
        <v>426</v>
      </c>
      <c r="G319" s="36"/>
      <c r="H319" s="36"/>
      <c r="I319" s="188"/>
      <c r="J319" s="36"/>
      <c r="K319" s="36"/>
      <c r="L319" s="39"/>
      <c r="M319" s="189"/>
      <c r="N319" s="190"/>
      <c r="O319" s="64"/>
      <c r="P319" s="64"/>
      <c r="Q319" s="64"/>
      <c r="R319" s="64"/>
      <c r="S319" s="64"/>
      <c r="T319" s="65"/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T319" s="17" t="s">
        <v>127</v>
      </c>
      <c r="AU319" s="17" t="s">
        <v>82</v>
      </c>
    </row>
    <row r="320" spans="1:65" s="2" customFormat="1" ht="10.199999999999999">
      <c r="A320" s="34"/>
      <c r="B320" s="35"/>
      <c r="C320" s="36"/>
      <c r="D320" s="191" t="s">
        <v>129</v>
      </c>
      <c r="E320" s="36"/>
      <c r="F320" s="192" t="s">
        <v>427</v>
      </c>
      <c r="G320" s="36"/>
      <c r="H320" s="36"/>
      <c r="I320" s="188"/>
      <c r="J320" s="36"/>
      <c r="K320" s="36"/>
      <c r="L320" s="39"/>
      <c r="M320" s="189"/>
      <c r="N320" s="190"/>
      <c r="O320" s="64"/>
      <c r="P320" s="64"/>
      <c r="Q320" s="64"/>
      <c r="R320" s="64"/>
      <c r="S320" s="64"/>
      <c r="T320" s="65"/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T320" s="17" t="s">
        <v>129</v>
      </c>
      <c r="AU320" s="17" t="s">
        <v>82</v>
      </c>
    </row>
    <row r="321" spans="1:65" s="2" customFormat="1" ht="14.4" customHeight="1">
      <c r="A321" s="34"/>
      <c r="B321" s="35"/>
      <c r="C321" s="173" t="s">
        <v>428</v>
      </c>
      <c r="D321" s="173" t="s">
        <v>120</v>
      </c>
      <c r="E321" s="174" t="s">
        <v>429</v>
      </c>
      <c r="F321" s="175" t="s">
        <v>430</v>
      </c>
      <c r="G321" s="176" t="s">
        <v>241</v>
      </c>
      <c r="H321" s="177">
        <v>4078.7559999999999</v>
      </c>
      <c r="I321" s="178"/>
      <c r="J321" s="179">
        <f>ROUND(I321*H321,2)</f>
        <v>0</v>
      </c>
      <c r="K321" s="175" t="s">
        <v>124</v>
      </c>
      <c r="L321" s="39"/>
      <c r="M321" s="180" t="s">
        <v>19</v>
      </c>
      <c r="N321" s="181" t="s">
        <v>42</v>
      </c>
      <c r="O321" s="64"/>
      <c r="P321" s="182">
        <f>O321*H321</f>
        <v>0</v>
      </c>
      <c r="Q321" s="182">
        <v>4.6000000000000001E-4</v>
      </c>
      <c r="R321" s="182">
        <f>Q321*H321</f>
        <v>1.8762277599999999</v>
      </c>
      <c r="S321" s="182">
        <v>0</v>
      </c>
      <c r="T321" s="183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184" t="s">
        <v>125</v>
      </c>
      <c r="AT321" s="184" t="s">
        <v>120</v>
      </c>
      <c r="AU321" s="184" t="s">
        <v>82</v>
      </c>
      <c r="AY321" s="17" t="s">
        <v>118</v>
      </c>
      <c r="BE321" s="185">
        <f>IF(N321="základní",J321,0)</f>
        <v>0</v>
      </c>
      <c r="BF321" s="185">
        <f>IF(N321="snížená",J321,0)</f>
        <v>0</v>
      </c>
      <c r="BG321" s="185">
        <f>IF(N321="zákl. přenesená",J321,0)</f>
        <v>0</v>
      </c>
      <c r="BH321" s="185">
        <f>IF(N321="sníž. přenesená",J321,0)</f>
        <v>0</v>
      </c>
      <c r="BI321" s="185">
        <f>IF(N321="nulová",J321,0)</f>
        <v>0</v>
      </c>
      <c r="BJ321" s="17" t="s">
        <v>79</v>
      </c>
      <c r="BK321" s="185">
        <f>ROUND(I321*H321,2)</f>
        <v>0</v>
      </c>
      <c r="BL321" s="17" t="s">
        <v>125</v>
      </c>
      <c r="BM321" s="184" t="s">
        <v>431</v>
      </c>
    </row>
    <row r="322" spans="1:65" s="2" customFormat="1" ht="10.199999999999999">
      <c r="A322" s="34"/>
      <c r="B322" s="35"/>
      <c r="C322" s="36"/>
      <c r="D322" s="186" t="s">
        <v>127</v>
      </c>
      <c r="E322" s="36"/>
      <c r="F322" s="187" t="s">
        <v>432</v>
      </c>
      <c r="G322" s="36"/>
      <c r="H322" s="36"/>
      <c r="I322" s="188"/>
      <c r="J322" s="36"/>
      <c r="K322" s="36"/>
      <c r="L322" s="39"/>
      <c r="M322" s="189"/>
      <c r="N322" s="190"/>
      <c r="O322" s="64"/>
      <c r="P322" s="64"/>
      <c r="Q322" s="64"/>
      <c r="R322" s="64"/>
      <c r="S322" s="64"/>
      <c r="T322" s="65"/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T322" s="17" t="s">
        <v>127</v>
      </c>
      <c r="AU322" s="17" t="s">
        <v>82</v>
      </c>
    </row>
    <row r="323" spans="1:65" s="2" customFormat="1" ht="10.199999999999999">
      <c r="A323" s="34"/>
      <c r="B323" s="35"/>
      <c r="C323" s="36"/>
      <c r="D323" s="191" t="s">
        <v>129</v>
      </c>
      <c r="E323" s="36"/>
      <c r="F323" s="192" t="s">
        <v>433</v>
      </c>
      <c r="G323" s="36"/>
      <c r="H323" s="36"/>
      <c r="I323" s="188"/>
      <c r="J323" s="36"/>
      <c r="K323" s="36"/>
      <c r="L323" s="39"/>
      <c r="M323" s="189"/>
      <c r="N323" s="190"/>
      <c r="O323" s="64"/>
      <c r="P323" s="64"/>
      <c r="Q323" s="64"/>
      <c r="R323" s="64"/>
      <c r="S323" s="64"/>
      <c r="T323" s="65"/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T323" s="17" t="s">
        <v>129</v>
      </c>
      <c r="AU323" s="17" t="s">
        <v>82</v>
      </c>
    </row>
    <row r="324" spans="1:65" s="13" customFormat="1" ht="10.199999999999999">
      <c r="B324" s="193"/>
      <c r="C324" s="194"/>
      <c r="D324" s="186" t="s">
        <v>131</v>
      </c>
      <c r="E324" s="195" t="s">
        <v>19</v>
      </c>
      <c r="F324" s="196" t="s">
        <v>434</v>
      </c>
      <c r="G324" s="194"/>
      <c r="H324" s="197">
        <v>372.988</v>
      </c>
      <c r="I324" s="198"/>
      <c r="J324" s="194"/>
      <c r="K324" s="194"/>
      <c r="L324" s="199"/>
      <c r="M324" s="200"/>
      <c r="N324" s="201"/>
      <c r="O324" s="201"/>
      <c r="P324" s="201"/>
      <c r="Q324" s="201"/>
      <c r="R324" s="201"/>
      <c r="S324" s="201"/>
      <c r="T324" s="202"/>
      <c r="AT324" s="203" t="s">
        <v>131</v>
      </c>
      <c r="AU324" s="203" t="s">
        <v>82</v>
      </c>
      <c r="AV324" s="13" t="s">
        <v>82</v>
      </c>
      <c r="AW324" s="13" t="s">
        <v>33</v>
      </c>
      <c r="AX324" s="13" t="s">
        <v>71</v>
      </c>
      <c r="AY324" s="203" t="s">
        <v>118</v>
      </c>
    </row>
    <row r="325" spans="1:65" s="13" customFormat="1" ht="10.199999999999999">
      <c r="B325" s="193"/>
      <c r="C325" s="194"/>
      <c r="D325" s="186" t="s">
        <v>131</v>
      </c>
      <c r="E325" s="195" t="s">
        <v>19</v>
      </c>
      <c r="F325" s="196" t="s">
        <v>435</v>
      </c>
      <c r="G325" s="194"/>
      <c r="H325" s="197">
        <v>3705.768</v>
      </c>
      <c r="I325" s="198"/>
      <c r="J325" s="194"/>
      <c r="K325" s="194"/>
      <c r="L325" s="199"/>
      <c r="M325" s="200"/>
      <c r="N325" s="201"/>
      <c r="O325" s="201"/>
      <c r="P325" s="201"/>
      <c r="Q325" s="201"/>
      <c r="R325" s="201"/>
      <c r="S325" s="201"/>
      <c r="T325" s="202"/>
      <c r="AT325" s="203" t="s">
        <v>131</v>
      </c>
      <c r="AU325" s="203" t="s">
        <v>82</v>
      </c>
      <c r="AV325" s="13" t="s">
        <v>82</v>
      </c>
      <c r="AW325" s="13" t="s">
        <v>33</v>
      </c>
      <c r="AX325" s="13" t="s">
        <v>71</v>
      </c>
      <c r="AY325" s="203" t="s">
        <v>118</v>
      </c>
    </row>
    <row r="326" spans="1:65" s="2" customFormat="1" ht="14.4" customHeight="1">
      <c r="A326" s="34"/>
      <c r="B326" s="35"/>
      <c r="C326" s="173" t="s">
        <v>436</v>
      </c>
      <c r="D326" s="173" t="s">
        <v>120</v>
      </c>
      <c r="E326" s="174" t="s">
        <v>437</v>
      </c>
      <c r="F326" s="175" t="s">
        <v>438</v>
      </c>
      <c r="G326" s="176" t="s">
        <v>241</v>
      </c>
      <c r="H326" s="177">
        <v>1069.7249999999999</v>
      </c>
      <c r="I326" s="178"/>
      <c r="J326" s="179">
        <f>ROUND(I326*H326,2)</f>
        <v>0</v>
      </c>
      <c r="K326" s="175" t="s">
        <v>124</v>
      </c>
      <c r="L326" s="39"/>
      <c r="M326" s="180" t="s">
        <v>19</v>
      </c>
      <c r="N326" s="181" t="s">
        <v>42</v>
      </c>
      <c r="O326" s="64"/>
      <c r="P326" s="182">
        <f>O326*H326</f>
        <v>0</v>
      </c>
      <c r="Q326" s="182">
        <v>4.8000000000000001E-4</v>
      </c>
      <c r="R326" s="182">
        <f>Q326*H326</f>
        <v>0.51346799999999992</v>
      </c>
      <c r="S326" s="182">
        <v>0</v>
      </c>
      <c r="T326" s="183">
        <f>S326*H326</f>
        <v>0</v>
      </c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R326" s="184" t="s">
        <v>125</v>
      </c>
      <c r="AT326" s="184" t="s">
        <v>120</v>
      </c>
      <c r="AU326" s="184" t="s">
        <v>82</v>
      </c>
      <c r="AY326" s="17" t="s">
        <v>118</v>
      </c>
      <c r="BE326" s="185">
        <f>IF(N326="základní",J326,0)</f>
        <v>0</v>
      </c>
      <c r="BF326" s="185">
        <f>IF(N326="snížená",J326,0)</f>
        <v>0</v>
      </c>
      <c r="BG326" s="185">
        <f>IF(N326="zákl. přenesená",J326,0)</f>
        <v>0</v>
      </c>
      <c r="BH326" s="185">
        <f>IF(N326="sníž. přenesená",J326,0)</f>
        <v>0</v>
      </c>
      <c r="BI326" s="185">
        <f>IF(N326="nulová",J326,0)</f>
        <v>0</v>
      </c>
      <c r="BJ326" s="17" t="s">
        <v>79</v>
      </c>
      <c r="BK326" s="185">
        <f>ROUND(I326*H326,2)</f>
        <v>0</v>
      </c>
      <c r="BL326" s="17" t="s">
        <v>125</v>
      </c>
      <c r="BM326" s="184" t="s">
        <v>439</v>
      </c>
    </row>
    <row r="327" spans="1:65" s="2" customFormat="1" ht="10.199999999999999">
      <c r="A327" s="34"/>
      <c r="B327" s="35"/>
      <c r="C327" s="36"/>
      <c r="D327" s="186" t="s">
        <v>127</v>
      </c>
      <c r="E327" s="36"/>
      <c r="F327" s="187" t="s">
        <v>440</v>
      </c>
      <c r="G327" s="36"/>
      <c r="H327" s="36"/>
      <c r="I327" s="188"/>
      <c r="J327" s="36"/>
      <c r="K327" s="36"/>
      <c r="L327" s="39"/>
      <c r="M327" s="189"/>
      <c r="N327" s="190"/>
      <c r="O327" s="64"/>
      <c r="P327" s="64"/>
      <c r="Q327" s="64"/>
      <c r="R327" s="64"/>
      <c r="S327" s="64"/>
      <c r="T327" s="65"/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T327" s="17" t="s">
        <v>127</v>
      </c>
      <c r="AU327" s="17" t="s">
        <v>82</v>
      </c>
    </row>
    <row r="328" spans="1:65" s="2" customFormat="1" ht="10.199999999999999">
      <c r="A328" s="34"/>
      <c r="B328" s="35"/>
      <c r="C328" s="36"/>
      <c r="D328" s="191" t="s">
        <v>129</v>
      </c>
      <c r="E328" s="36"/>
      <c r="F328" s="192" t="s">
        <v>441</v>
      </c>
      <c r="G328" s="36"/>
      <c r="H328" s="36"/>
      <c r="I328" s="188"/>
      <c r="J328" s="36"/>
      <c r="K328" s="36"/>
      <c r="L328" s="39"/>
      <c r="M328" s="189"/>
      <c r="N328" s="190"/>
      <c r="O328" s="64"/>
      <c r="P328" s="64"/>
      <c r="Q328" s="64"/>
      <c r="R328" s="64"/>
      <c r="S328" s="64"/>
      <c r="T328" s="65"/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T328" s="17" t="s">
        <v>129</v>
      </c>
      <c r="AU328" s="17" t="s">
        <v>82</v>
      </c>
    </row>
    <row r="329" spans="1:65" s="13" customFormat="1" ht="10.199999999999999">
      <c r="B329" s="193"/>
      <c r="C329" s="194"/>
      <c r="D329" s="186" t="s">
        <v>131</v>
      </c>
      <c r="E329" s="195" t="s">
        <v>19</v>
      </c>
      <c r="F329" s="196" t="s">
        <v>442</v>
      </c>
      <c r="G329" s="194"/>
      <c r="H329" s="197">
        <v>1069.7249999999999</v>
      </c>
      <c r="I329" s="198"/>
      <c r="J329" s="194"/>
      <c r="K329" s="194"/>
      <c r="L329" s="199"/>
      <c r="M329" s="200"/>
      <c r="N329" s="201"/>
      <c r="O329" s="201"/>
      <c r="P329" s="201"/>
      <c r="Q329" s="201"/>
      <c r="R329" s="201"/>
      <c r="S329" s="201"/>
      <c r="T329" s="202"/>
      <c r="AT329" s="203" t="s">
        <v>131</v>
      </c>
      <c r="AU329" s="203" t="s">
        <v>82</v>
      </c>
      <c r="AV329" s="13" t="s">
        <v>82</v>
      </c>
      <c r="AW329" s="13" t="s">
        <v>33</v>
      </c>
      <c r="AX329" s="13" t="s">
        <v>79</v>
      </c>
      <c r="AY329" s="203" t="s">
        <v>118</v>
      </c>
    </row>
    <row r="330" spans="1:65" s="2" customFormat="1" ht="14.4" customHeight="1">
      <c r="A330" s="34"/>
      <c r="B330" s="35"/>
      <c r="C330" s="173" t="s">
        <v>443</v>
      </c>
      <c r="D330" s="173" t="s">
        <v>120</v>
      </c>
      <c r="E330" s="174" t="s">
        <v>444</v>
      </c>
      <c r="F330" s="175" t="s">
        <v>445</v>
      </c>
      <c r="G330" s="176" t="s">
        <v>241</v>
      </c>
      <c r="H330" s="177">
        <v>4078.7559999999999</v>
      </c>
      <c r="I330" s="178"/>
      <c r="J330" s="179">
        <f>ROUND(I330*H330,2)</f>
        <v>0</v>
      </c>
      <c r="K330" s="175" t="s">
        <v>124</v>
      </c>
      <c r="L330" s="39"/>
      <c r="M330" s="180" t="s">
        <v>19</v>
      </c>
      <c r="N330" s="181" t="s">
        <v>42</v>
      </c>
      <c r="O330" s="64"/>
      <c r="P330" s="182">
        <f>O330*H330</f>
        <v>0</v>
      </c>
      <c r="Q330" s="182">
        <v>0</v>
      </c>
      <c r="R330" s="182">
        <f>Q330*H330</f>
        <v>0</v>
      </c>
      <c r="S330" s="182">
        <v>0</v>
      </c>
      <c r="T330" s="183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184" t="s">
        <v>125</v>
      </c>
      <c r="AT330" s="184" t="s">
        <v>120</v>
      </c>
      <c r="AU330" s="184" t="s">
        <v>82</v>
      </c>
      <c r="AY330" s="17" t="s">
        <v>118</v>
      </c>
      <c r="BE330" s="185">
        <f>IF(N330="základní",J330,0)</f>
        <v>0</v>
      </c>
      <c r="BF330" s="185">
        <f>IF(N330="snížená",J330,0)</f>
        <v>0</v>
      </c>
      <c r="BG330" s="185">
        <f>IF(N330="zákl. přenesená",J330,0)</f>
        <v>0</v>
      </c>
      <c r="BH330" s="185">
        <f>IF(N330="sníž. přenesená",J330,0)</f>
        <v>0</v>
      </c>
      <c r="BI330" s="185">
        <f>IF(N330="nulová",J330,0)</f>
        <v>0</v>
      </c>
      <c r="BJ330" s="17" t="s">
        <v>79</v>
      </c>
      <c r="BK330" s="185">
        <f>ROUND(I330*H330,2)</f>
        <v>0</v>
      </c>
      <c r="BL330" s="17" t="s">
        <v>125</v>
      </c>
      <c r="BM330" s="184" t="s">
        <v>446</v>
      </c>
    </row>
    <row r="331" spans="1:65" s="2" customFormat="1" ht="10.199999999999999">
      <c r="A331" s="34"/>
      <c r="B331" s="35"/>
      <c r="C331" s="36"/>
      <c r="D331" s="186" t="s">
        <v>127</v>
      </c>
      <c r="E331" s="36"/>
      <c r="F331" s="187" t="s">
        <v>447</v>
      </c>
      <c r="G331" s="36"/>
      <c r="H331" s="36"/>
      <c r="I331" s="188"/>
      <c r="J331" s="36"/>
      <c r="K331" s="36"/>
      <c r="L331" s="39"/>
      <c r="M331" s="189"/>
      <c r="N331" s="190"/>
      <c r="O331" s="64"/>
      <c r="P331" s="64"/>
      <c r="Q331" s="64"/>
      <c r="R331" s="64"/>
      <c r="S331" s="64"/>
      <c r="T331" s="65"/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T331" s="17" t="s">
        <v>127</v>
      </c>
      <c r="AU331" s="17" t="s">
        <v>82</v>
      </c>
    </row>
    <row r="332" spans="1:65" s="2" customFormat="1" ht="10.199999999999999">
      <c r="A332" s="34"/>
      <c r="B332" s="35"/>
      <c r="C332" s="36"/>
      <c r="D332" s="191" t="s">
        <v>129</v>
      </c>
      <c r="E332" s="36"/>
      <c r="F332" s="192" t="s">
        <v>448</v>
      </c>
      <c r="G332" s="36"/>
      <c r="H332" s="36"/>
      <c r="I332" s="188"/>
      <c r="J332" s="36"/>
      <c r="K332" s="36"/>
      <c r="L332" s="39"/>
      <c r="M332" s="189"/>
      <c r="N332" s="190"/>
      <c r="O332" s="64"/>
      <c r="P332" s="64"/>
      <c r="Q332" s="64"/>
      <c r="R332" s="64"/>
      <c r="S332" s="64"/>
      <c r="T332" s="65"/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T332" s="17" t="s">
        <v>129</v>
      </c>
      <c r="AU332" s="17" t="s">
        <v>82</v>
      </c>
    </row>
    <row r="333" spans="1:65" s="2" customFormat="1" ht="14.4" customHeight="1">
      <c r="A333" s="34"/>
      <c r="B333" s="35"/>
      <c r="C333" s="173" t="s">
        <v>449</v>
      </c>
      <c r="D333" s="173" t="s">
        <v>120</v>
      </c>
      <c r="E333" s="174" t="s">
        <v>450</v>
      </c>
      <c r="F333" s="175" t="s">
        <v>451</v>
      </c>
      <c r="G333" s="176" t="s">
        <v>241</v>
      </c>
      <c r="H333" s="177">
        <v>1069.7249999999999</v>
      </c>
      <c r="I333" s="178"/>
      <c r="J333" s="179">
        <f>ROUND(I333*H333,2)</f>
        <v>0</v>
      </c>
      <c r="K333" s="175" t="s">
        <v>124</v>
      </c>
      <c r="L333" s="39"/>
      <c r="M333" s="180" t="s">
        <v>19</v>
      </c>
      <c r="N333" s="181" t="s">
        <v>42</v>
      </c>
      <c r="O333" s="64"/>
      <c r="P333" s="182">
        <f>O333*H333</f>
        <v>0</v>
      </c>
      <c r="Q333" s="182">
        <v>0</v>
      </c>
      <c r="R333" s="182">
        <f>Q333*H333</f>
        <v>0</v>
      </c>
      <c r="S333" s="182">
        <v>0</v>
      </c>
      <c r="T333" s="183">
        <f>S333*H333</f>
        <v>0</v>
      </c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184" t="s">
        <v>125</v>
      </c>
      <c r="AT333" s="184" t="s">
        <v>120</v>
      </c>
      <c r="AU333" s="184" t="s">
        <v>82</v>
      </c>
      <c r="AY333" s="17" t="s">
        <v>118</v>
      </c>
      <c r="BE333" s="185">
        <f>IF(N333="základní",J333,0)</f>
        <v>0</v>
      </c>
      <c r="BF333" s="185">
        <f>IF(N333="snížená",J333,0)</f>
        <v>0</v>
      </c>
      <c r="BG333" s="185">
        <f>IF(N333="zákl. přenesená",J333,0)</f>
        <v>0</v>
      </c>
      <c r="BH333" s="185">
        <f>IF(N333="sníž. přenesená",J333,0)</f>
        <v>0</v>
      </c>
      <c r="BI333" s="185">
        <f>IF(N333="nulová",J333,0)</f>
        <v>0</v>
      </c>
      <c r="BJ333" s="17" t="s">
        <v>79</v>
      </c>
      <c r="BK333" s="185">
        <f>ROUND(I333*H333,2)</f>
        <v>0</v>
      </c>
      <c r="BL333" s="17" t="s">
        <v>125</v>
      </c>
      <c r="BM333" s="184" t="s">
        <v>452</v>
      </c>
    </row>
    <row r="334" spans="1:65" s="2" customFormat="1" ht="19.2">
      <c r="A334" s="34"/>
      <c r="B334" s="35"/>
      <c r="C334" s="36"/>
      <c r="D334" s="186" t="s">
        <v>127</v>
      </c>
      <c r="E334" s="36"/>
      <c r="F334" s="187" t="s">
        <v>453</v>
      </c>
      <c r="G334" s="36"/>
      <c r="H334" s="36"/>
      <c r="I334" s="188"/>
      <c r="J334" s="36"/>
      <c r="K334" s="36"/>
      <c r="L334" s="39"/>
      <c r="M334" s="189"/>
      <c r="N334" s="190"/>
      <c r="O334" s="64"/>
      <c r="P334" s="64"/>
      <c r="Q334" s="64"/>
      <c r="R334" s="64"/>
      <c r="S334" s="64"/>
      <c r="T334" s="65"/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T334" s="17" t="s">
        <v>127</v>
      </c>
      <c r="AU334" s="17" t="s">
        <v>82</v>
      </c>
    </row>
    <row r="335" spans="1:65" s="2" customFormat="1" ht="10.199999999999999">
      <c r="A335" s="34"/>
      <c r="B335" s="35"/>
      <c r="C335" s="36"/>
      <c r="D335" s="191" t="s">
        <v>129</v>
      </c>
      <c r="E335" s="36"/>
      <c r="F335" s="192" t="s">
        <v>454</v>
      </c>
      <c r="G335" s="36"/>
      <c r="H335" s="36"/>
      <c r="I335" s="188"/>
      <c r="J335" s="36"/>
      <c r="K335" s="36"/>
      <c r="L335" s="39"/>
      <c r="M335" s="189"/>
      <c r="N335" s="190"/>
      <c r="O335" s="64"/>
      <c r="P335" s="64"/>
      <c r="Q335" s="64"/>
      <c r="R335" s="64"/>
      <c r="S335" s="64"/>
      <c r="T335" s="65"/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T335" s="17" t="s">
        <v>129</v>
      </c>
      <c r="AU335" s="17" t="s">
        <v>82</v>
      </c>
    </row>
    <row r="336" spans="1:65" s="2" customFormat="1" ht="14.4" customHeight="1">
      <c r="A336" s="34"/>
      <c r="B336" s="35"/>
      <c r="C336" s="173" t="s">
        <v>455</v>
      </c>
      <c r="D336" s="173" t="s">
        <v>120</v>
      </c>
      <c r="E336" s="174" t="s">
        <v>456</v>
      </c>
      <c r="F336" s="175" t="s">
        <v>457</v>
      </c>
      <c r="G336" s="176" t="s">
        <v>123</v>
      </c>
      <c r="H336" s="177">
        <v>2</v>
      </c>
      <c r="I336" s="178"/>
      <c r="J336" s="179">
        <f>ROUND(I336*H336,2)</f>
        <v>0</v>
      </c>
      <c r="K336" s="175" t="s">
        <v>124</v>
      </c>
      <c r="L336" s="39"/>
      <c r="M336" s="180" t="s">
        <v>19</v>
      </c>
      <c r="N336" s="181" t="s">
        <v>42</v>
      </c>
      <c r="O336" s="64"/>
      <c r="P336" s="182">
        <f>O336*H336</f>
        <v>0</v>
      </c>
      <c r="Q336" s="182">
        <v>0</v>
      </c>
      <c r="R336" s="182">
        <f>Q336*H336</f>
        <v>0</v>
      </c>
      <c r="S336" s="182">
        <v>0</v>
      </c>
      <c r="T336" s="183">
        <f>S336*H336</f>
        <v>0</v>
      </c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R336" s="184" t="s">
        <v>125</v>
      </c>
      <c r="AT336" s="184" t="s">
        <v>120</v>
      </c>
      <c r="AU336" s="184" t="s">
        <v>82</v>
      </c>
      <c r="AY336" s="17" t="s">
        <v>118</v>
      </c>
      <c r="BE336" s="185">
        <f>IF(N336="základní",J336,0)</f>
        <v>0</v>
      </c>
      <c r="BF336" s="185">
        <f>IF(N336="snížená",J336,0)</f>
        <v>0</v>
      </c>
      <c r="BG336" s="185">
        <f>IF(N336="zákl. přenesená",J336,0)</f>
        <v>0</v>
      </c>
      <c r="BH336" s="185">
        <f>IF(N336="sníž. přenesená",J336,0)</f>
        <v>0</v>
      </c>
      <c r="BI336" s="185">
        <f>IF(N336="nulová",J336,0)</f>
        <v>0</v>
      </c>
      <c r="BJ336" s="17" t="s">
        <v>79</v>
      </c>
      <c r="BK336" s="185">
        <f>ROUND(I336*H336,2)</f>
        <v>0</v>
      </c>
      <c r="BL336" s="17" t="s">
        <v>125</v>
      </c>
      <c r="BM336" s="184" t="s">
        <v>458</v>
      </c>
    </row>
    <row r="337" spans="1:65" s="2" customFormat="1" ht="19.2">
      <c r="A337" s="34"/>
      <c r="B337" s="35"/>
      <c r="C337" s="36"/>
      <c r="D337" s="186" t="s">
        <v>127</v>
      </c>
      <c r="E337" s="36"/>
      <c r="F337" s="187" t="s">
        <v>459</v>
      </c>
      <c r="G337" s="36"/>
      <c r="H337" s="36"/>
      <c r="I337" s="188"/>
      <c r="J337" s="36"/>
      <c r="K337" s="36"/>
      <c r="L337" s="39"/>
      <c r="M337" s="189"/>
      <c r="N337" s="190"/>
      <c r="O337" s="64"/>
      <c r="P337" s="64"/>
      <c r="Q337" s="64"/>
      <c r="R337" s="64"/>
      <c r="S337" s="64"/>
      <c r="T337" s="65"/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T337" s="17" t="s">
        <v>127</v>
      </c>
      <c r="AU337" s="17" t="s">
        <v>82</v>
      </c>
    </row>
    <row r="338" spans="1:65" s="2" customFormat="1" ht="10.199999999999999">
      <c r="A338" s="34"/>
      <c r="B338" s="35"/>
      <c r="C338" s="36"/>
      <c r="D338" s="191" t="s">
        <v>129</v>
      </c>
      <c r="E338" s="36"/>
      <c r="F338" s="192" t="s">
        <v>460</v>
      </c>
      <c r="G338" s="36"/>
      <c r="H338" s="36"/>
      <c r="I338" s="188"/>
      <c r="J338" s="36"/>
      <c r="K338" s="36"/>
      <c r="L338" s="39"/>
      <c r="M338" s="189"/>
      <c r="N338" s="190"/>
      <c r="O338" s="64"/>
      <c r="P338" s="64"/>
      <c r="Q338" s="64"/>
      <c r="R338" s="64"/>
      <c r="S338" s="64"/>
      <c r="T338" s="65"/>
      <c r="U338" s="34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T338" s="17" t="s">
        <v>129</v>
      </c>
      <c r="AU338" s="17" t="s">
        <v>82</v>
      </c>
    </row>
    <row r="339" spans="1:65" s="2" customFormat="1" ht="14.4" customHeight="1">
      <c r="A339" s="34"/>
      <c r="B339" s="35"/>
      <c r="C339" s="173" t="s">
        <v>461</v>
      </c>
      <c r="D339" s="173" t="s">
        <v>120</v>
      </c>
      <c r="E339" s="174" t="s">
        <v>462</v>
      </c>
      <c r="F339" s="175" t="s">
        <v>463</v>
      </c>
      <c r="G339" s="176" t="s">
        <v>123</v>
      </c>
      <c r="H339" s="177">
        <v>8</v>
      </c>
      <c r="I339" s="178"/>
      <c r="J339" s="179">
        <f>ROUND(I339*H339,2)</f>
        <v>0</v>
      </c>
      <c r="K339" s="175" t="s">
        <v>124</v>
      </c>
      <c r="L339" s="39"/>
      <c r="M339" s="180" t="s">
        <v>19</v>
      </c>
      <c r="N339" s="181" t="s">
        <v>42</v>
      </c>
      <c r="O339" s="64"/>
      <c r="P339" s="182">
        <f>O339*H339</f>
        <v>0</v>
      </c>
      <c r="Q339" s="182">
        <v>0</v>
      </c>
      <c r="R339" s="182">
        <f>Q339*H339</f>
        <v>0</v>
      </c>
      <c r="S339" s="182">
        <v>0</v>
      </c>
      <c r="T339" s="183">
        <f>S339*H339</f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184" t="s">
        <v>125</v>
      </c>
      <c r="AT339" s="184" t="s">
        <v>120</v>
      </c>
      <c r="AU339" s="184" t="s">
        <v>82</v>
      </c>
      <c r="AY339" s="17" t="s">
        <v>118</v>
      </c>
      <c r="BE339" s="185">
        <f>IF(N339="základní",J339,0)</f>
        <v>0</v>
      </c>
      <c r="BF339" s="185">
        <f>IF(N339="snížená",J339,0)</f>
        <v>0</v>
      </c>
      <c r="BG339" s="185">
        <f>IF(N339="zákl. přenesená",J339,0)</f>
        <v>0</v>
      </c>
      <c r="BH339" s="185">
        <f>IF(N339="sníž. přenesená",J339,0)</f>
        <v>0</v>
      </c>
      <c r="BI339" s="185">
        <f>IF(N339="nulová",J339,0)</f>
        <v>0</v>
      </c>
      <c r="BJ339" s="17" t="s">
        <v>79</v>
      </c>
      <c r="BK339" s="185">
        <f>ROUND(I339*H339,2)</f>
        <v>0</v>
      </c>
      <c r="BL339" s="17" t="s">
        <v>125</v>
      </c>
      <c r="BM339" s="184" t="s">
        <v>464</v>
      </c>
    </row>
    <row r="340" spans="1:65" s="2" customFormat="1" ht="19.2">
      <c r="A340" s="34"/>
      <c r="B340" s="35"/>
      <c r="C340" s="36"/>
      <c r="D340" s="186" t="s">
        <v>127</v>
      </c>
      <c r="E340" s="36"/>
      <c r="F340" s="187" t="s">
        <v>465</v>
      </c>
      <c r="G340" s="36"/>
      <c r="H340" s="36"/>
      <c r="I340" s="188"/>
      <c r="J340" s="36"/>
      <c r="K340" s="36"/>
      <c r="L340" s="39"/>
      <c r="M340" s="189"/>
      <c r="N340" s="190"/>
      <c r="O340" s="64"/>
      <c r="P340" s="64"/>
      <c r="Q340" s="64"/>
      <c r="R340" s="64"/>
      <c r="S340" s="64"/>
      <c r="T340" s="65"/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T340" s="17" t="s">
        <v>127</v>
      </c>
      <c r="AU340" s="17" t="s">
        <v>82</v>
      </c>
    </row>
    <row r="341" spans="1:65" s="2" customFormat="1" ht="10.199999999999999">
      <c r="A341" s="34"/>
      <c r="B341" s="35"/>
      <c r="C341" s="36"/>
      <c r="D341" s="191" t="s">
        <v>129</v>
      </c>
      <c r="E341" s="36"/>
      <c r="F341" s="192" t="s">
        <v>466</v>
      </c>
      <c r="G341" s="36"/>
      <c r="H341" s="36"/>
      <c r="I341" s="188"/>
      <c r="J341" s="36"/>
      <c r="K341" s="36"/>
      <c r="L341" s="39"/>
      <c r="M341" s="189"/>
      <c r="N341" s="190"/>
      <c r="O341" s="64"/>
      <c r="P341" s="64"/>
      <c r="Q341" s="64"/>
      <c r="R341" s="64"/>
      <c r="S341" s="64"/>
      <c r="T341" s="65"/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T341" s="17" t="s">
        <v>129</v>
      </c>
      <c r="AU341" s="17" t="s">
        <v>82</v>
      </c>
    </row>
    <row r="342" spans="1:65" s="13" customFormat="1" ht="10.199999999999999">
      <c r="B342" s="193"/>
      <c r="C342" s="194"/>
      <c r="D342" s="186" t="s">
        <v>131</v>
      </c>
      <c r="E342" s="195" t="s">
        <v>19</v>
      </c>
      <c r="F342" s="196" t="s">
        <v>467</v>
      </c>
      <c r="G342" s="194"/>
      <c r="H342" s="197">
        <v>8</v>
      </c>
      <c r="I342" s="198"/>
      <c r="J342" s="194"/>
      <c r="K342" s="194"/>
      <c r="L342" s="199"/>
      <c r="M342" s="200"/>
      <c r="N342" s="201"/>
      <c r="O342" s="201"/>
      <c r="P342" s="201"/>
      <c r="Q342" s="201"/>
      <c r="R342" s="201"/>
      <c r="S342" s="201"/>
      <c r="T342" s="202"/>
      <c r="AT342" s="203" t="s">
        <v>131</v>
      </c>
      <c r="AU342" s="203" t="s">
        <v>82</v>
      </c>
      <c r="AV342" s="13" t="s">
        <v>82</v>
      </c>
      <c r="AW342" s="13" t="s">
        <v>33</v>
      </c>
      <c r="AX342" s="13" t="s">
        <v>71</v>
      </c>
      <c r="AY342" s="203" t="s">
        <v>118</v>
      </c>
    </row>
    <row r="343" spans="1:65" s="2" customFormat="1" ht="19.8" customHeight="1">
      <c r="A343" s="34"/>
      <c r="B343" s="35"/>
      <c r="C343" s="173" t="s">
        <v>468</v>
      </c>
      <c r="D343" s="173" t="s">
        <v>120</v>
      </c>
      <c r="E343" s="174" t="s">
        <v>469</v>
      </c>
      <c r="F343" s="175" t="s">
        <v>470</v>
      </c>
      <c r="G343" s="176" t="s">
        <v>241</v>
      </c>
      <c r="H343" s="177">
        <v>1325.6</v>
      </c>
      <c r="I343" s="178"/>
      <c r="J343" s="179">
        <f>ROUND(I343*H343,2)</f>
        <v>0</v>
      </c>
      <c r="K343" s="175" t="s">
        <v>124</v>
      </c>
      <c r="L343" s="39"/>
      <c r="M343" s="180" t="s">
        <v>19</v>
      </c>
      <c r="N343" s="181" t="s">
        <v>42</v>
      </c>
      <c r="O343" s="64"/>
      <c r="P343" s="182">
        <f>O343*H343</f>
        <v>0</v>
      </c>
      <c r="Q343" s="182">
        <v>0</v>
      </c>
      <c r="R343" s="182">
        <f>Q343*H343</f>
        <v>0</v>
      </c>
      <c r="S343" s="182">
        <v>0</v>
      </c>
      <c r="T343" s="183">
        <f>S343*H343</f>
        <v>0</v>
      </c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184" t="s">
        <v>125</v>
      </c>
      <c r="AT343" s="184" t="s">
        <v>120</v>
      </c>
      <c r="AU343" s="184" t="s">
        <v>82</v>
      </c>
      <c r="AY343" s="17" t="s">
        <v>118</v>
      </c>
      <c r="BE343" s="185">
        <f>IF(N343="základní",J343,0)</f>
        <v>0</v>
      </c>
      <c r="BF343" s="185">
        <f>IF(N343="snížená",J343,0)</f>
        <v>0</v>
      </c>
      <c r="BG343" s="185">
        <f>IF(N343="zákl. přenesená",J343,0)</f>
        <v>0</v>
      </c>
      <c r="BH343" s="185">
        <f>IF(N343="sníž. přenesená",J343,0)</f>
        <v>0</v>
      </c>
      <c r="BI343" s="185">
        <f>IF(N343="nulová",J343,0)</f>
        <v>0</v>
      </c>
      <c r="BJ343" s="17" t="s">
        <v>79</v>
      </c>
      <c r="BK343" s="185">
        <f>ROUND(I343*H343,2)</f>
        <v>0</v>
      </c>
      <c r="BL343" s="17" t="s">
        <v>125</v>
      </c>
      <c r="BM343" s="184" t="s">
        <v>471</v>
      </c>
    </row>
    <row r="344" spans="1:65" s="2" customFormat="1" ht="19.2">
      <c r="A344" s="34"/>
      <c r="B344" s="35"/>
      <c r="C344" s="36"/>
      <c r="D344" s="186" t="s">
        <v>127</v>
      </c>
      <c r="E344" s="36"/>
      <c r="F344" s="187" t="s">
        <v>472</v>
      </c>
      <c r="G344" s="36"/>
      <c r="H344" s="36"/>
      <c r="I344" s="188"/>
      <c r="J344" s="36"/>
      <c r="K344" s="36"/>
      <c r="L344" s="39"/>
      <c r="M344" s="189"/>
      <c r="N344" s="190"/>
      <c r="O344" s="64"/>
      <c r="P344" s="64"/>
      <c r="Q344" s="64"/>
      <c r="R344" s="64"/>
      <c r="S344" s="64"/>
      <c r="T344" s="65"/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T344" s="17" t="s">
        <v>127</v>
      </c>
      <c r="AU344" s="17" t="s">
        <v>82</v>
      </c>
    </row>
    <row r="345" spans="1:65" s="2" customFormat="1" ht="10.199999999999999">
      <c r="A345" s="34"/>
      <c r="B345" s="35"/>
      <c r="C345" s="36"/>
      <c r="D345" s="191" t="s">
        <v>129</v>
      </c>
      <c r="E345" s="36"/>
      <c r="F345" s="192" t="s">
        <v>473</v>
      </c>
      <c r="G345" s="36"/>
      <c r="H345" s="36"/>
      <c r="I345" s="188"/>
      <c r="J345" s="36"/>
      <c r="K345" s="36"/>
      <c r="L345" s="39"/>
      <c r="M345" s="189"/>
      <c r="N345" s="190"/>
      <c r="O345" s="64"/>
      <c r="P345" s="64"/>
      <c r="Q345" s="64"/>
      <c r="R345" s="64"/>
      <c r="S345" s="64"/>
      <c r="T345" s="65"/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T345" s="17" t="s">
        <v>129</v>
      </c>
      <c r="AU345" s="17" t="s">
        <v>82</v>
      </c>
    </row>
    <row r="346" spans="1:65" s="13" customFormat="1" ht="10.199999999999999">
      <c r="B346" s="193"/>
      <c r="C346" s="194"/>
      <c r="D346" s="186" t="s">
        <v>131</v>
      </c>
      <c r="E346" s="195" t="s">
        <v>19</v>
      </c>
      <c r="F346" s="196" t="s">
        <v>474</v>
      </c>
      <c r="G346" s="194"/>
      <c r="H346" s="197">
        <v>1325.6</v>
      </c>
      <c r="I346" s="198"/>
      <c r="J346" s="194"/>
      <c r="K346" s="194"/>
      <c r="L346" s="199"/>
      <c r="M346" s="200"/>
      <c r="N346" s="201"/>
      <c r="O346" s="201"/>
      <c r="P346" s="201"/>
      <c r="Q346" s="201"/>
      <c r="R346" s="201"/>
      <c r="S346" s="201"/>
      <c r="T346" s="202"/>
      <c r="AT346" s="203" t="s">
        <v>131</v>
      </c>
      <c r="AU346" s="203" t="s">
        <v>82</v>
      </c>
      <c r="AV346" s="13" t="s">
        <v>82</v>
      </c>
      <c r="AW346" s="13" t="s">
        <v>33</v>
      </c>
      <c r="AX346" s="13" t="s">
        <v>71</v>
      </c>
      <c r="AY346" s="203" t="s">
        <v>118</v>
      </c>
    </row>
    <row r="347" spans="1:65" s="2" customFormat="1" ht="19.8" customHeight="1">
      <c r="A347" s="34"/>
      <c r="B347" s="35"/>
      <c r="C347" s="173" t="s">
        <v>475</v>
      </c>
      <c r="D347" s="173" t="s">
        <v>120</v>
      </c>
      <c r="E347" s="174" t="s">
        <v>476</v>
      </c>
      <c r="F347" s="175" t="s">
        <v>477</v>
      </c>
      <c r="G347" s="176" t="s">
        <v>241</v>
      </c>
      <c r="H347" s="177">
        <v>1045.2</v>
      </c>
      <c r="I347" s="178"/>
      <c r="J347" s="179">
        <f>ROUND(I347*H347,2)</f>
        <v>0</v>
      </c>
      <c r="K347" s="175" t="s">
        <v>124</v>
      </c>
      <c r="L347" s="39"/>
      <c r="M347" s="180" t="s">
        <v>19</v>
      </c>
      <c r="N347" s="181" t="s">
        <v>42</v>
      </c>
      <c r="O347" s="64"/>
      <c r="P347" s="182">
        <f>O347*H347</f>
        <v>0</v>
      </c>
      <c r="Q347" s="182">
        <v>0</v>
      </c>
      <c r="R347" s="182">
        <f>Q347*H347</f>
        <v>0</v>
      </c>
      <c r="S347" s="182">
        <v>0</v>
      </c>
      <c r="T347" s="183">
        <f>S347*H347</f>
        <v>0</v>
      </c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184" t="s">
        <v>125</v>
      </c>
      <c r="AT347" s="184" t="s">
        <v>120</v>
      </c>
      <c r="AU347" s="184" t="s">
        <v>82</v>
      </c>
      <c r="AY347" s="17" t="s">
        <v>118</v>
      </c>
      <c r="BE347" s="185">
        <f>IF(N347="základní",J347,0)</f>
        <v>0</v>
      </c>
      <c r="BF347" s="185">
        <f>IF(N347="snížená",J347,0)</f>
        <v>0</v>
      </c>
      <c r="BG347" s="185">
        <f>IF(N347="zákl. přenesená",J347,0)</f>
        <v>0</v>
      </c>
      <c r="BH347" s="185">
        <f>IF(N347="sníž. přenesená",J347,0)</f>
        <v>0</v>
      </c>
      <c r="BI347" s="185">
        <f>IF(N347="nulová",J347,0)</f>
        <v>0</v>
      </c>
      <c r="BJ347" s="17" t="s">
        <v>79</v>
      </c>
      <c r="BK347" s="185">
        <f>ROUND(I347*H347,2)</f>
        <v>0</v>
      </c>
      <c r="BL347" s="17" t="s">
        <v>125</v>
      </c>
      <c r="BM347" s="184" t="s">
        <v>478</v>
      </c>
    </row>
    <row r="348" spans="1:65" s="2" customFormat="1" ht="19.2">
      <c r="A348" s="34"/>
      <c r="B348" s="35"/>
      <c r="C348" s="36"/>
      <c r="D348" s="186" t="s">
        <v>127</v>
      </c>
      <c r="E348" s="36"/>
      <c r="F348" s="187" t="s">
        <v>479</v>
      </c>
      <c r="G348" s="36"/>
      <c r="H348" s="36"/>
      <c r="I348" s="188"/>
      <c r="J348" s="36"/>
      <c r="K348" s="36"/>
      <c r="L348" s="39"/>
      <c r="M348" s="189"/>
      <c r="N348" s="190"/>
      <c r="O348" s="64"/>
      <c r="P348" s="64"/>
      <c r="Q348" s="64"/>
      <c r="R348" s="64"/>
      <c r="S348" s="64"/>
      <c r="T348" s="65"/>
      <c r="U348" s="34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T348" s="17" t="s">
        <v>127</v>
      </c>
      <c r="AU348" s="17" t="s">
        <v>82</v>
      </c>
    </row>
    <row r="349" spans="1:65" s="2" customFormat="1" ht="10.199999999999999">
      <c r="A349" s="34"/>
      <c r="B349" s="35"/>
      <c r="C349" s="36"/>
      <c r="D349" s="191" t="s">
        <v>129</v>
      </c>
      <c r="E349" s="36"/>
      <c r="F349" s="192" t="s">
        <v>480</v>
      </c>
      <c r="G349" s="36"/>
      <c r="H349" s="36"/>
      <c r="I349" s="188"/>
      <c r="J349" s="36"/>
      <c r="K349" s="36"/>
      <c r="L349" s="39"/>
      <c r="M349" s="189"/>
      <c r="N349" s="190"/>
      <c r="O349" s="64"/>
      <c r="P349" s="64"/>
      <c r="Q349" s="64"/>
      <c r="R349" s="64"/>
      <c r="S349" s="64"/>
      <c r="T349" s="65"/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T349" s="17" t="s">
        <v>129</v>
      </c>
      <c r="AU349" s="17" t="s">
        <v>82</v>
      </c>
    </row>
    <row r="350" spans="1:65" s="13" customFormat="1" ht="10.199999999999999">
      <c r="B350" s="193"/>
      <c r="C350" s="194"/>
      <c r="D350" s="186" t="s">
        <v>131</v>
      </c>
      <c r="E350" s="195" t="s">
        <v>19</v>
      </c>
      <c r="F350" s="196" t="s">
        <v>481</v>
      </c>
      <c r="G350" s="194"/>
      <c r="H350" s="197">
        <v>1045.2</v>
      </c>
      <c r="I350" s="198"/>
      <c r="J350" s="194"/>
      <c r="K350" s="194"/>
      <c r="L350" s="199"/>
      <c r="M350" s="200"/>
      <c r="N350" s="201"/>
      <c r="O350" s="201"/>
      <c r="P350" s="201"/>
      <c r="Q350" s="201"/>
      <c r="R350" s="201"/>
      <c r="S350" s="201"/>
      <c r="T350" s="202"/>
      <c r="AT350" s="203" t="s">
        <v>131</v>
      </c>
      <c r="AU350" s="203" t="s">
        <v>82</v>
      </c>
      <c r="AV350" s="13" t="s">
        <v>82</v>
      </c>
      <c r="AW350" s="13" t="s">
        <v>33</v>
      </c>
      <c r="AX350" s="13" t="s">
        <v>71</v>
      </c>
      <c r="AY350" s="203" t="s">
        <v>118</v>
      </c>
    </row>
    <row r="351" spans="1:65" s="2" customFormat="1" ht="14.4" customHeight="1">
      <c r="A351" s="34"/>
      <c r="B351" s="35"/>
      <c r="C351" s="173" t="s">
        <v>482</v>
      </c>
      <c r="D351" s="173" t="s">
        <v>120</v>
      </c>
      <c r="E351" s="174" t="s">
        <v>483</v>
      </c>
      <c r="F351" s="175" t="s">
        <v>484</v>
      </c>
      <c r="G351" s="176" t="s">
        <v>241</v>
      </c>
      <c r="H351" s="177">
        <v>1045.2</v>
      </c>
      <c r="I351" s="178"/>
      <c r="J351" s="179">
        <f>ROUND(I351*H351,2)</f>
        <v>0</v>
      </c>
      <c r="K351" s="175" t="s">
        <v>124</v>
      </c>
      <c r="L351" s="39"/>
      <c r="M351" s="180" t="s">
        <v>19</v>
      </c>
      <c r="N351" s="181" t="s">
        <v>42</v>
      </c>
      <c r="O351" s="64"/>
      <c r="P351" s="182">
        <f>O351*H351</f>
        <v>0</v>
      </c>
      <c r="Q351" s="182">
        <v>0</v>
      </c>
      <c r="R351" s="182">
        <f>Q351*H351</f>
        <v>0</v>
      </c>
      <c r="S351" s="182">
        <v>0</v>
      </c>
      <c r="T351" s="183">
        <f>S351*H351</f>
        <v>0</v>
      </c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184" t="s">
        <v>125</v>
      </c>
      <c r="AT351" s="184" t="s">
        <v>120</v>
      </c>
      <c r="AU351" s="184" t="s">
        <v>82</v>
      </c>
      <c r="AY351" s="17" t="s">
        <v>118</v>
      </c>
      <c r="BE351" s="185">
        <f>IF(N351="základní",J351,0)</f>
        <v>0</v>
      </c>
      <c r="BF351" s="185">
        <f>IF(N351="snížená",J351,0)</f>
        <v>0</v>
      </c>
      <c r="BG351" s="185">
        <f>IF(N351="zákl. přenesená",J351,0)</f>
        <v>0</v>
      </c>
      <c r="BH351" s="185">
        <f>IF(N351="sníž. přenesená",J351,0)</f>
        <v>0</v>
      </c>
      <c r="BI351" s="185">
        <f>IF(N351="nulová",J351,0)</f>
        <v>0</v>
      </c>
      <c r="BJ351" s="17" t="s">
        <v>79</v>
      </c>
      <c r="BK351" s="185">
        <f>ROUND(I351*H351,2)</f>
        <v>0</v>
      </c>
      <c r="BL351" s="17" t="s">
        <v>125</v>
      </c>
      <c r="BM351" s="184" t="s">
        <v>485</v>
      </c>
    </row>
    <row r="352" spans="1:65" s="2" customFormat="1" ht="19.2">
      <c r="A352" s="34"/>
      <c r="B352" s="35"/>
      <c r="C352" s="36"/>
      <c r="D352" s="186" t="s">
        <v>127</v>
      </c>
      <c r="E352" s="36"/>
      <c r="F352" s="187" t="s">
        <v>486</v>
      </c>
      <c r="G352" s="36"/>
      <c r="H352" s="36"/>
      <c r="I352" s="188"/>
      <c r="J352" s="36"/>
      <c r="K352" s="36"/>
      <c r="L352" s="39"/>
      <c r="M352" s="189"/>
      <c r="N352" s="190"/>
      <c r="O352" s="64"/>
      <c r="P352" s="64"/>
      <c r="Q352" s="64"/>
      <c r="R352" s="64"/>
      <c r="S352" s="64"/>
      <c r="T352" s="65"/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T352" s="17" t="s">
        <v>127</v>
      </c>
      <c r="AU352" s="17" t="s">
        <v>82</v>
      </c>
    </row>
    <row r="353" spans="1:65" s="2" customFormat="1" ht="10.199999999999999">
      <c r="A353" s="34"/>
      <c r="B353" s="35"/>
      <c r="C353" s="36"/>
      <c r="D353" s="191" t="s">
        <v>129</v>
      </c>
      <c r="E353" s="36"/>
      <c r="F353" s="192" t="s">
        <v>487</v>
      </c>
      <c r="G353" s="36"/>
      <c r="H353" s="36"/>
      <c r="I353" s="188"/>
      <c r="J353" s="36"/>
      <c r="K353" s="36"/>
      <c r="L353" s="39"/>
      <c r="M353" s="189"/>
      <c r="N353" s="190"/>
      <c r="O353" s="64"/>
      <c r="P353" s="64"/>
      <c r="Q353" s="64"/>
      <c r="R353" s="64"/>
      <c r="S353" s="64"/>
      <c r="T353" s="65"/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T353" s="17" t="s">
        <v>129</v>
      </c>
      <c r="AU353" s="17" t="s">
        <v>82</v>
      </c>
    </row>
    <row r="354" spans="1:65" s="13" customFormat="1" ht="10.199999999999999">
      <c r="B354" s="193"/>
      <c r="C354" s="194"/>
      <c r="D354" s="186" t="s">
        <v>131</v>
      </c>
      <c r="E354" s="195" t="s">
        <v>19</v>
      </c>
      <c r="F354" s="196" t="s">
        <v>481</v>
      </c>
      <c r="G354" s="194"/>
      <c r="H354" s="197">
        <v>1045.2</v>
      </c>
      <c r="I354" s="198"/>
      <c r="J354" s="194"/>
      <c r="K354" s="194"/>
      <c r="L354" s="199"/>
      <c r="M354" s="200"/>
      <c r="N354" s="201"/>
      <c r="O354" s="201"/>
      <c r="P354" s="201"/>
      <c r="Q354" s="201"/>
      <c r="R354" s="201"/>
      <c r="S354" s="201"/>
      <c r="T354" s="202"/>
      <c r="AT354" s="203" t="s">
        <v>131</v>
      </c>
      <c r="AU354" s="203" t="s">
        <v>82</v>
      </c>
      <c r="AV354" s="13" t="s">
        <v>82</v>
      </c>
      <c r="AW354" s="13" t="s">
        <v>33</v>
      </c>
      <c r="AX354" s="13" t="s">
        <v>71</v>
      </c>
      <c r="AY354" s="203" t="s">
        <v>118</v>
      </c>
    </row>
    <row r="355" spans="1:65" s="2" customFormat="1" ht="14.4" customHeight="1">
      <c r="A355" s="34"/>
      <c r="B355" s="35"/>
      <c r="C355" s="173" t="s">
        <v>488</v>
      </c>
      <c r="D355" s="173" t="s">
        <v>120</v>
      </c>
      <c r="E355" s="174" t="s">
        <v>489</v>
      </c>
      <c r="F355" s="175" t="s">
        <v>490</v>
      </c>
      <c r="G355" s="176" t="s">
        <v>241</v>
      </c>
      <c r="H355" s="177">
        <v>2370.8000000000002</v>
      </c>
      <c r="I355" s="178"/>
      <c r="J355" s="179">
        <f>ROUND(I355*H355,2)</f>
        <v>0</v>
      </c>
      <c r="K355" s="175" t="s">
        <v>124</v>
      </c>
      <c r="L355" s="39"/>
      <c r="M355" s="180" t="s">
        <v>19</v>
      </c>
      <c r="N355" s="181" t="s">
        <v>42</v>
      </c>
      <c r="O355" s="64"/>
      <c r="P355" s="182">
        <f>O355*H355</f>
        <v>0</v>
      </c>
      <c r="Q355" s="182">
        <v>0</v>
      </c>
      <c r="R355" s="182">
        <f>Q355*H355</f>
        <v>0</v>
      </c>
      <c r="S355" s="182">
        <v>0</v>
      </c>
      <c r="T355" s="183">
        <f>S355*H355</f>
        <v>0</v>
      </c>
      <c r="U355" s="34"/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184" t="s">
        <v>125</v>
      </c>
      <c r="AT355" s="184" t="s">
        <v>120</v>
      </c>
      <c r="AU355" s="184" t="s">
        <v>82</v>
      </c>
      <c r="AY355" s="17" t="s">
        <v>118</v>
      </c>
      <c r="BE355" s="185">
        <f>IF(N355="základní",J355,0)</f>
        <v>0</v>
      </c>
      <c r="BF355" s="185">
        <f>IF(N355="snížená",J355,0)</f>
        <v>0</v>
      </c>
      <c r="BG355" s="185">
        <f>IF(N355="zákl. přenesená",J355,0)</f>
        <v>0</v>
      </c>
      <c r="BH355" s="185">
        <f>IF(N355="sníž. přenesená",J355,0)</f>
        <v>0</v>
      </c>
      <c r="BI355" s="185">
        <f>IF(N355="nulová",J355,0)</f>
        <v>0</v>
      </c>
      <c r="BJ355" s="17" t="s">
        <v>79</v>
      </c>
      <c r="BK355" s="185">
        <f>ROUND(I355*H355,2)</f>
        <v>0</v>
      </c>
      <c r="BL355" s="17" t="s">
        <v>125</v>
      </c>
      <c r="BM355" s="184" t="s">
        <v>491</v>
      </c>
    </row>
    <row r="356" spans="1:65" s="2" customFormat="1" ht="10.199999999999999">
      <c r="A356" s="34"/>
      <c r="B356" s="35"/>
      <c r="C356" s="36"/>
      <c r="D356" s="186" t="s">
        <v>127</v>
      </c>
      <c r="E356" s="36"/>
      <c r="F356" s="187" t="s">
        <v>492</v>
      </c>
      <c r="G356" s="36"/>
      <c r="H356" s="36"/>
      <c r="I356" s="188"/>
      <c r="J356" s="36"/>
      <c r="K356" s="36"/>
      <c r="L356" s="39"/>
      <c r="M356" s="189"/>
      <c r="N356" s="190"/>
      <c r="O356" s="64"/>
      <c r="P356" s="64"/>
      <c r="Q356" s="64"/>
      <c r="R356" s="64"/>
      <c r="S356" s="64"/>
      <c r="T356" s="65"/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T356" s="17" t="s">
        <v>127</v>
      </c>
      <c r="AU356" s="17" t="s">
        <v>82</v>
      </c>
    </row>
    <row r="357" spans="1:65" s="2" customFormat="1" ht="10.199999999999999">
      <c r="A357" s="34"/>
      <c r="B357" s="35"/>
      <c r="C357" s="36"/>
      <c r="D357" s="191" t="s">
        <v>129</v>
      </c>
      <c r="E357" s="36"/>
      <c r="F357" s="192" t="s">
        <v>493</v>
      </c>
      <c r="G357" s="36"/>
      <c r="H357" s="36"/>
      <c r="I357" s="188"/>
      <c r="J357" s="36"/>
      <c r="K357" s="36"/>
      <c r="L357" s="39"/>
      <c r="M357" s="189"/>
      <c r="N357" s="190"/>
      <c r="O357" s="64"/>
      <c r="P357" s="64"/>
      <c r="Q357" s="64"/>
      <c r="R357" s="64"/>
      <c r="S357" s="64"/>
      <c r="T357" s="65"/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T357" s="17" t="s">
        <v>129</v>
      </c>
      <c r="AU357" s="17" t="s">
        <v>82</v>
      </c>
    </row>
    <row r="358" spans="1:65" s="13" customFormat="1" ht="10.199999999999999">
      <c r="B358" s="193"/>
      <c r="C358" s="194"/>
      <c r="D358" s="186" t="s">
        <v>131</v>
      </c>
      <c r="E358" s="195" t="s">
        <v>19</v>
      </c>
      <c r="F358" s="196" t="s">
        <v>494</v>
      </c>
      <c r="G358" s="194"/>
      <c r="H358" s="197">
        <v>2370.8000000000002</v>
      </c>
      <c r="I358" s="198"/>
      <c r="J358" s="194"/>
      <c r="K358" s="194"/>
      <c r="L358" s="199"/>
      <c r="M358" s="200"/>
      <c r="N358" s="201"/>
      <c r="O358" s="201"/>
      <c r="P358" s="201"/>
      <c r="Q358" s="201"/>
      <c r="R358" s="201"/>
      <c r="S358" s="201"/>
      <c r="T358" s="202"/>
      <c r="AT358" s="203" t="s">
        <v>131</v>
      </c>
      <c r="AU358" s="203" t="s">
        <v>82</v>
      </c>
      <c r="AV358" s="13" t="s">
        <v>82</v>
      </c>
      <c r="AW358" s="13" t="s">
        <v>33</v>
      </c>
      <c r="AX358" s="13" t="s">
        <v>71</v>
      </c>
      <c r="AY358" s="203" t="s">
        <v>118</v>
      </c>
    </row>
    <row r="359" spans="1:65" s="2" customFormat="1" ht="14.4" customHeight="1">
      <c r="A359" s="34"/>
      <c r="B359" s="35"/>
      <c r="C359" s="173" t="s">
        <v>495</v>
      </c>
      <c r="D359" s="173" t="s">
        <v>120</v>
      </c>
      <c r="E359" s="174" t="s">
        <v>496</v>
      </c>
      <c r="F359" s="175" t="s">
        <v>497</v>
      </c>
      <c r="G359" s="176" t="s">
        <v>241</v>
      </c>
      <c r="H359" s="177">
        <v>2488.348</v>
      </c>
      <c r="I359" s="178"/>
      <c r="J359" s="179">
        <f>ROUND(I359*H359,2)</f>
        <v>0</v>
      </c>
      <c r="K359" s="175" t="s">
        <v>124</v>
      </c>
      <c r="L359" s="39"/>
      <c r="M359" s="180" t="s">
        <v>19</v>
      </c>
      <c r="N359" s="181" t="s">
        <v>42</v>
      </c>
      <c r="O359" s="64"/>
      <c r="P359" s="182">
        <f>O359*H359</f>
        <v>0</v>
      </c>
      <c r="Q359" s="182">
        <v>0</v>
      </c>
      <c r="R359" s="182">
        <f>Q359*H359</f>
        <v>0</v>
      </c>
      <c r="S359" s="182">
        <v>0</v>
      </c>
      <c r="T359" s="183">
        <f>S359*H359</f>
        <v>0</v>
      </c>
      <c r="U359" s="34"/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184" t="s">
        <v>125</v>
      </c>
      <c r="AT359" s="184" t="s">
        <v>120</v>
      </c>
      <c r="AU359" s="184" t="s">
        <v>82</v>
      </c>
      <c r="AY359" s="17" t="s">
        <v>118</v>
      </c>
      <c r="BE359" s="185">
        <f>IF(N359="základní",J359,0)</f>
        <v>0</v>
      </c>
      <c r="BF359" s="185">
        <f>IF(N359="snížená",J359,0)</f>
        <v>0</v>
      </c>
      <c r="BG359" s="185">
        <f>IF(N359="zákl. přenesená",J359,0)</f>
        <v>0</v>
      </c>
      <c r="BH359" s="185">
        <f>IF(N359="sníž. přenesená",J359,0)</f>
        <v>0</v>
      </c>
      <c r="BI359" s="185">
        <f>IF(N359="nulová",J359,0)</f>
        <v>0</v>
      </c>
      <c r="BJ359" s="17" t="s">
        <v>79</v>
      </c>
      <c r="BK359" s="185">
        <f>ROUND(I359*H359,2)</f>
        <v>0</v>
      </c>
      <c r="BL359" s="17" t="s">
        <v>125</v>
      </c>
      <c r="BM359" s="184" t="s">
        <v>498</v>
      </c>
    </row>
    <row r="360" spans="1:65" s="2" customFormat="1" ht="19.2">
      <c r="A360" s="34"/>
      <c r="B360" s="35"/>
      <c r="C360" s="36"/>
      <c r="D360" s="186" t="s">
        <v>127</v>
      </c>
      <c r="E360" s="36"/>
      <c r="F360" s="187" t="s">
        <v>499</v>
      </c>
      <c r="G360" s="36"/>
      <c r="H360" s="36"/>
      <c r="I360" s="188"/>
      <c r="J360" s="36"/>
      <c r="K360" s="36"/>
      <c r="L360" s="39"/>
      <c r="M360" s="189"/>
      <c r="N360" s="190"/>
      <c r="O360" s="64"/>
      <c r="P360" s="64"/>
      <c r="Q360" s="64"/>
      <c r="R360" s="64"/>
      <c r="S360" s="64"/>
      <c r="T360" s="65"/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T360" s="17" t="s">
        <v>127</v>
      </c>
      <c r="AU360" s="17" t="s">
        <v>82</v>
      </c>
    </row>
    <row r="361" spans="1:65" s="2" customFormat="1" ht="10.199999999999999">
      <c r="A361" s="34"/>
      <c r="B361" s="35"/>
      <c r="C361" s="36"/>
      <c r="D361" s="191" t="s">
        <v>129</v>
      </c>
      <c r="E361" s="36"/>
      <c r="F361" s="192" t="s">
        <v>500</v>
      </c>
      <c r="G361" s="36"/>
      <c r="H361" s="36"/>
      <c r="I361" s="188"/>
      <c r="J361" s="36"/>
      <c r="K361" s="36"/>
      <c r="L361" s="39"/>
      <c r="M361" s="189"/>
      <c r="N361" s="190"/>
      <c r="O361" s="64"/>
      <c r="P361" s="64"/>
      <c r="Q361" s="64"/>
      <c r="R361" s="64"/>
      <c r="S361" s="64"/>
      <c r="T361" s="65"/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T361" s="17" t="s">
        <v>129</v>
      </c>
      <c r="AU361" s="17" t="s">
        <v>82</v>
      </c>
    </row>
    <row r="362" spans="1:65" s="2" customFormat="1" ht="19.2">
      <c r="A362" s="34"/>
      <c r="B362" s="35"/>
      <c r="C362" s="36"/>
      <c r="D362" s="186" t="s">
        <v>252</v>
      </c>
      <c r="E362" s="36"/>
      <c r="F362" s="214" t="s">
        <v>501</v>
      </c>
      <c r="G362" s="36"/>
      <c r="H362" s="36"/>
      <c r="I362" s="188"/>
      <c r="J362" s="36"/>
      <c r="K362" s="36"/>
      <c r="L362" s="39"/>
      <c r="M362" s="189"/>
      <c r="N362" s="190"/>
      <c r="O362" s="64"/>
      <c r="P362" s="64"/>
      <c r="Q362" s="64"/>
      <c r="R362" s="64"/>
      <c r="S362" s="64"/>
      <c r="T362" s="65"/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T362" s="17" t="s">
        <v>252</v>
      </c>
      <c r="AU362" s="17" t="s">
        <v>82</v>
      </c>
    </row>
    <row r="363" spans="1:65" s="13" customFormat="1" ht="10.199999999999999">
      <c r="B363" s="193"/>
      <c r="C363" s="194"/>
      <c r="D363" s="186" t="s">
        <v>131</v>
      </c>
      <c r="E363" s="195" t="s">
        <v>19</v>
      </c>
      <c r="F363" s="196" t="s">
        <v>502</v>
      </c>
      <c r="G363" s="194"/>
      <c r="H363" s="197">
        <v>2371</v>
      </c>
      <c r="I363" s="198"/>
      <c r="J363" s="194"/>
      <c r="K363" s="194"/>
      <c r="L363" s="199"/>
      <c r="M363" s="200"/>
      <c r="N363" s="201"/>
      <c r="O363" s="201"/>
      <c r="P363" s="201"/>
      <c r="Q363" s="201"/>
      <c r="R363" s="201"/>
      <c r="S363" s="201"/>
      <c r="T363" s="202"/>
      <c r="AT363" s="203" t="s">
        <v>131</v>
      </c>
      <c r="AU363" s="203" t="s">
        <v>82</v>
      </c>
      <c r="AV363" s="13" t="s">
        <v>82</v>
      </c>
      <c r="AW363" s="13" t="s">
        <v>33</v>
      </c>
      <c r="AX363" s="13" t="s">
        <v>71</v>
      </c>
      <c r="AY363" s="203" t="s">
        <v>118</v>
      </c>
    </row>
    <row r="364" spans="1:65" s="14" customFormat="1" ht="10.199999999999999">
      <c r="B364" s="204"/>
      <c r="C364" s="205"/>
      <c r="D364" s="186" t="s">
        <v>131</v>
      </c>
      <c r="E364" s="206" t="s">
        <v>19</v>
      </c>
      <c r="F364" s="207" t="s">
        <v>172</v>
      </c>
      <c r="G364" s="205"/>
      <c r="H364" s="206" t="s">
        <v>19</v>
      </c>
      <c r="I364" s="208"/>
      <c r="J364" s="205"/>
      <c r="K364" s="205"/>
      <c r="L364" s="209"/>
      <c r="M364" s="210"/>
      <c r="N364" s="211"/>
      <c r="O364" s="211"/>
      <c r="P364" s="211"/>
      <c r="Q364" s="211"/>
      <c r="R364" s="211"/>
      <c r="S364" s="211"/>
      <c r="T364" s="212"/>
      <c r="AT364" s="213" t="s">
        <v>131</v>
      </c>
      <c r="AU364" s="213" t="s">
        <v>82</v>
      </c>
      <c r="AV364" s="14" t="s">
        <v>79</v>
      </c>
      <c r="AW364" s="14" t="s">
        <v>33</v>
      </c>
      <c r="AX364" s="14" t="s">
        <v>71</v>
      </c>
      <c r="AY364" s="213" t="s">
        <v>118</v>
      </c>
    </row>
    <row r="365" spans="1:65" s="13" customFormat="1" ht="10.199999999999999">
      <c r="B365" s="193"/>
      <c r="C365" s="194"/>
      <c r="D365" s="186" t="s">
        <v>131</v>
      </c>
      <c r="E365" s="195" t="s">
        <v>19</v>
      </c>
      <c r="F365" s="196" t="s">
        <v>503</v>
      </c>
      <c r="G365" s="194"/>
      <c r="H365" s="197">
        <v>28.318000000000001</v>
      </c>
      <c r="I365" s="198"/>
      <c r="J365" s="194"/>
      <c r="K365" s="194"/>
      <c r="L365" s="199"/>
      <c r="M365" s="200"/>
      <c r="N365" s="201"/>
      <c r="O365" s="201"/>
      <c r="P365" s="201"/>
      <c r="Q365" s="201"/>
      <c r="R365" s="201"/>
      <c r="S365" s="201"/>
      <c r="T365" s="202"/>
      <c r="AT365" s="203" t="s">
        <v>131</v>
      </c>
      <c r="AU365" s="203" t="s">
        <v>82</v>
      </c>
      <c r="AV365" s="13" t="s">
        <v>82</v>
      </c>
      <c r="AW365" s="13" t="s">
        <v>33</v>
      </c>
      <c r="AX365" s="13" t="s">
        <v>71</v>
      </c>
      <c r="AY365" s="203" t="s">
        <v>118</v>
      </c>
    </row>
    <row r="366" spans="1:65" s="13" customFormat="1" ht="10.199999999999999">
      <c r="B366" s="193"/>
      <c r="C366" s="194"/>
      <c r="D366" s="186" t="s">
        <v>131</v>
      </c>
      <c r="E366" s="195" t="s">
        <v>19</v>
      </c>
      <c r="F366" s="196" t="s">
        <v>504</v>
      </c>
      <c r="G366" s="194"/>
      <c r="H366" s="197">
        <v>3.835</v>
      </c>
      <c r="I366" s="198"/>
      <c r="J366" s="194"/>
      <c r="K366" s="194"/>
      <c r="L366" s="199"/>
      <c r="M366" s="200"/>
      <c r="N366" s="201"/>
      <c r="O366" s="201"/>
      <c r="P366" s="201"/>
      <c r="Q366" s="201"/>
      <c r="R366" s="201"/>
      <c r="S366" s="201"/>
      <c r="T366" s="202"/>
      <c r="AT366" s="203" t="s">
        <v>131</v>
      </c>
      <c r="AU366" s="203" t="s">
        <v>82</v>
      </c>
      <c r="AV366" s="13" t="s">
        <v>82</v>
      </c>
      <c r="AW366" s="13" t="s">
        <v>33</v>
      </c>
      <c r="AX366" s="13" t="s">
        <v>71</v>
      </c>
      <c r="AY366" s="203" t="s">
        <v>118</v>
      </c>
    </row>
    <row r="367" spans="1:65" s="13" customFormat="1" ht="10.199999999999999">
      <c r="B367" s="193"/>
      <c r="C367" s="194"/>
      <c r="D367" s="186" t="s">
        <v>131</v>
      </c>
      <c r="E367" s="195" t="s">
        <v>19</v>
      </c>
      <c r="F367" s="196" t="s">
        <v>505</v>
      </c>
      <c r="G367" s="194"/>
      <c r="H367" s="197">
        <v>1.498</v>
      </c>
      <c r="I367" s="198"/>
      <c r="J367" s="194"/>
      <c r="K367" s="194"/>
      <c r="L367" s="199"/>
      <c r="M367" s="200"/>
      <c r="N367" s="201"/>
      <c r="O367" s="201"/>
      <c r="P367" s="201"/>
      <c r="Q367" s="201"/>
      <c r="R367" s="201"/>
      <c r="S367" s="201"/>
      <c r="T367" s="202"/>
      <c r="AT367" s="203" t="s">
        <v>131</v>
      </c>
      <c r="AU367" s="203" t="s">
        <v>82</v>
      </c>
      <c r="AV367" s="13" t="s">
        <v>82</v>
      </c>
      <c r="AW367" s="13" t="s">
        <v>33</v>
      </c>
      <c r="AX367" s="13" t="s">
        <v>71</v>
      </c>
      <c r="AY367" s="203" t="s">
        <v>118</v>
      </c>
    </row>
    <row r="368" spans="1:65" s="13" customFormat="1" ht="10.199999999999999">
      <c r="B368" s="193"/>
      <c r="C368" s="194"/>
      <c r="D368" s="186" t="s">
        <v>131</v>
      </c>
      <c r="E368" s="195" t="s">
        <v>19</v>
      </c>
      <c r="F368" s="196" t="s">
        <v>506</v>
      </c>
      <c r="G368" s="194"/>
      <c r="H368" s="197">
        <v>3.754</v>
      </c>
      <c r="I368" s="198"/>
      <c r="J368" s="194"/>
      <c r="K368" s="194"/>
      <c r="L368" s="199"/>
      <c r="M368" s="200"/>
      <c r="N368" s="201"/>
      <c r="O368" s="201"/>
      <c r="P368" s="201"/>
      <c r="Q368" s="201"/>
      <c r="R368" s="201"/>
      <c r="S368" s="201"/>
      <c r="T368" s="202"/>
      <c r="AT368" s="203" t="s">
        <v>131</v>
      </c>
      <c r="AU368" s="203" t="s">
        <v>82</v>
      </c>
      <c r="AV368" s="13" t="s">
        <v>82</v>
      </c>
      <c r="AW368" s="13" t="s">
        <v>33</v>
      </c>
      <c r="AX368" s="13" t="s">
        <v>71</v>
      </c>
      <c r="AY368" s="203" t="s">
        <v>118</v>
      </c>
    </row>
    <row r="369" spans="2:51" s="13" customFormat="1" ht="10.199999999999999">
      <c r="B369" s="193"/>
      <c r="C369" s="194"/>
      <c r="D369" s="186" t="s">
        <v>131</v>
      </c>
      <c r="E369" s="195" t="s">
        <v>19</v>
      </c>
      <c r="F369" s="196" t="s">
        <v>507</v>
      </c>
      <c r="G369" s="194"/>
      <c r="H369" s="197">
        <v>3.9980000000000002</v>
      </c>
      <c r="I369" s="198"/>
      <c r="J369" s="194"/>
      <c r="K369" s="194"/>
      <c r="L369" s="199"/>
      <c r="M369" s="200"/>
      <c r="N369" s="201"/>
      <c r="O369" s="201"/>
      <c r="P369" s="201"/>
      <c r="Q369" s="201"/>
      <c r="R369" s="201"/>
      <c r="S369" s="201"/>
      <c r="T369" s="202"/>
      <c r="AT369" s="203" t="s">
        <v>131</v>
      </c>
      <c r="AU369" s="203" t="s">
        <v>82</v>
      </c>
      <c r="AV369" s="13" t="s">
        <v>82</v>
      </c>
      <c r="AW369" s="13" t="s">
        <v>33</v>
      </c>
      <c r="AX369" s="13" t="s">
        <v>71</v>
      </c>
      <c r="AY369" s="203" t="s">
        <v>118</v>
      </c>
    </row>
    <row r="370" spans="2:51" s="13" customFormat="1" ht="10.199999999999999">
      <c r="B370" s="193"/>
      <c r="C370" s="194"/>
      <c r="D370" s="186" t="s">
        <v>131</v>
      </c>
      <c r="E370" s="195" t="s">
        <v>19</v>
      </c>
      <c r="F370" s="196" t="s">
        <v>508</v>
      </c>
      <c r="G370" s="194"/>
      <c r="H370" s="197">
        <v>7.3730000000000002</v>
      </c>
      <c r="I370" s="198"/>
      <c r="J370" s="194"/>
      <c r="K370" s="194"/>
      <c r="L370" s="199"/>
      <c r="M370" s="200"/>
      <c r="N370" s="201"/>
      <c r="O370" s="201"/>
      <c r="P370" s="201"/>
      <c r="Q370" s="201"/>
      <c r="R370" s="201"/>
      <c r="S370" s="201"/>
      <c r="T370" s="202"/>
      <c r="AT370" s="203" t="s">
        <v>131</v>
      </c>
      <c r="AU370" s="203" t="s">
        <v>82</v>
      </c>
      <c r="AV370" s="13" t="s">
        <v>82</v>
      </c>
      <c r="AW370" s="13" t="s">
        <v>33</v>
      </c>
      <c r="AX370" s="13" t="s">
        <v>71</v>
      </c>
      <c r="AY370" s="203" t="s">
        <v>118</v>
      </c>
    </row>
    <row r="371" spans="2:51" s="13" customFormat="1" ht="10.199999999999999">
      <c r="B371" s="193"/>
      <c r="C371" s="194"/>
      <c r="D371" s="186" t="s">
        <v>131</v>
      </c>
      <c r="E371" s="195" t="s">
        <v>19</v>
      </c>
      <c r="F371" s="196" t="s">
        <v>509</v>
      </c>
      <c r="G371" s="194"/>
      <c r="H371" s="197">
        <v>1.512</v>
      </c>
      <c r="I371" s="198"/>
      <c r="J371" s="194"/>
      <c r="K371" s="194"/>
      <c r="L371" s="199"/>
      <c r="M371" s="200"/>
      <c r="N371" s="201"/>
      <c r="O371" s="201"/>
      <c r="P371" s="201"/>
      <c r="Q371" s="201"/>
      <c r="R371" s="201"/>
      <c r="S371" s="201"/>
      <c r="T371" s="202"/>
      <c r="AT371" s="203" t="s">
        <v>131</v>
      </c>
      <c r="AU371" s="203" t="s">
        <v>82</v>
      </c>
      <c r="AV371" s="13" t="s">
        <v>82</v>
      </c>
      <c r="AW371" s="13" t="s">
        <v>33</v>
      </c>
      <c r="AX371" s="13" t="s">
        <v>71</v>
      </c>
      <c r="AY371" s="203" t="s">
        <v>118</v>
      </c>
    </row>
    <row r="372" spans="2:51" s="13" customFormat="1" ht="10.199999999999999">
      <c r="B372" s="193"/>
      <c r="C372" s="194"/>
      <c r="D372" s="186" t="s">
        <v>131</v>
      </c>
      <c r="E372" s="195" t="s">
        <v>19</v>
      </c>
      <c r="F372" s="196" t="s">
        <v>510</v>
      </c>
      <c r="G372" s="194"/>
      <c r="H372" s="197">
        <v>7.0659999999999998</v>
      </c>
      <c r="I372" s="198"/>
      <c r="J372" s="194"/>
      <c r="K372" s="194"/>
      <c r="L372" s="199"/>
      <c r="M372" s="200"/>
      <c r="N372" s="201"/>
      <c r="O372" s="201"/>
      <c r="P372" s="201"/>
      <c r="Q372" s="201"/>
      <c r="R372" s="201"/>
      <c r="S372" s="201"/>
      <c r="T372" s="202"/>
      <c r="AT372" s="203" t="s">
        <v>131</v>
      </c>
      <c r="AU372" s="203" t="s">
        <v>82</v>
      </c>
      <c r="AV372" s="13" t="s">
        <v>82</v>
      </c>
      <c r="AW372" s="13" t="s">
        <v>33</v>
      </c>
      <c r="AX372" s="13" t="s">
        <v>71</v>
      </c>
      <c r="AY372" s="203" t="s">
        <v>118</v>
      </c>
    </row>
    <row r="373" spans="2:51" s="13" customFormat="1" ht="10.199999999999999">
      <c r="B373" s="193"/>
      <c r="C373" s="194"/>
      <c r="D373" s="186" t="s">
        <v>131</v>
      </c>
      <c r="E373" s="195" t="s">
        <v>19</v>
      </c>
      <c r="F373" s="196" t="s">
        <v>511</v>
      </c>
      <c r="G373" s="194"/>
      <c r="H373" s="197">
        <v>0.432</v>
      </c>
      <c r="I373" s="198"/>
      <c r="J373" s="194"/>
      <c r="K373" s="194"/>
      <c r="L373" s="199"/>
      <c r="M373" s="200"/>
      <c r="N373" s="201"/>
      <c r="O373" s="201"/>
      <c r="P373" s="201"/>
      <c r="Q373" s="201"/>
      <c r="R373" s="201"/>
      <c r="S373" s="201"/>
      <c r="T373" s="202"/>
      <c r="AT373" s="203" t="s">
        <v>131</v>
      </c>
      <c r="AU373" s="203" t="s">
        <v>82</v>
      </c>
      <c r="AV373" s="13" t="s">
        <v>82</v>
      </c>
      <c r="AW373" s="13" t="s">
        <v>33</v>
      </c>
      <c r="AX373" s="13" t="s">
        <v>71</v>
      </c>
      <c r="AY373" s="203" t="s">
        <v>118</v>
      </c>
    </row>
    <row r="374" spans="2:51" s="13" customFormat="1" ht="10.199999999999999">
      <c r="B374" s="193"/>
      <c r="C374" s="194"/>
      <c r="D374" s="186" t="s">
        <v>131</v>
      </c>
      <c r="E374" s="195" t="s">
        <v>19</v>
      </c>
      <c r="F374" s="196" t="s">
        <v>512</v>
      </c>
      <c r="G374" s="194"/>
      <c r="H374" s="197">
        <v>4.867</v>
      </c>
      <c r="I374" s="198"/>
      <c r="J374" s="194"/>
      <c r="K374" s="194"/>
      <c r="L374" s="199"/>
      <c r="M374" s="200"/>
      <c r="N374" s="201"/>
      <c r="O374" s="201"/>
      <c r="P374" s="201"/>
      <c r="Q374" s="201"/>
      <c r="R374" s="201"/>
      <c r="S374" s="201"/>
      <c r="T374" s="202"/>
      <c r="AT374" s="203" t="s">
        <v>131</v>
      </c>
      <c r="AU374" s="203" t="s">
        <v>82</v>
      </c>
      <c r="AV374" s="13" t="s">
        <v>82</v>
      </c>
      <c r="AW374" s="13" t="s">
        <v>33</v>
      </c>
      <c r="AX374" s="13" t="s">
        <v>71</v>
      </c>
      <c r="AY374" s="203" t="s">
        <v>118</v>
      </c>
    </row>
    <row r="375" spans="2:51" s="13" customFormat="1" ht="10.199999999999999">
      <c r="B375" s="193"/>
      <c r="C375" s="194"/>
      <c r="D375" s="186" t="s">
        <v>131</v>
      </c>
      <c r="E375" s="195" t="s">
        <v>19</v>
      </c>
      <c r="F375" s="196" t="s">
        <v>513</v>
      </c>
      <c r="G375" s="194"/>
      <c r="H375" s="197">
        <v>5.1479999999999997</v>
      </c>
      <c r="I375" s="198"/>
      <c r="J375" s="194"/>
      <c r="K375" s="194"/>
      <c r="L375" s="199"/>
      <c r="M375" s="200"/>
      <c r="N375" s="201"/>
      <c r="O375" s="201"/>
      <c r="P375" s="201"/>
      <c r="Q375" s="201"/>
      <c r="R375" s="201"/>
      <c r="S375" s="201"/>
      <c r="T375" s="202"/>
      <c r="AT375" s="203" t="s">
        <v>131</v>
      </c>
      <c r="AU375" s="203" t="s">
        <v>82</v>
      </c>
      <c r="AV375" s="13" t="s">
        <v>82</v>
      </c>
      <c r="AW375" s="13" t="s">
        <v>33</v>
      </c>
      <c r="AX375" s="13" t="s">
        <v>71</v>
      </c>
      <c r="AY375" s="203" t="s">
        <v>118</v>
      </c>
    </row>
    <row r="376" spans="2:51" s="13" customFormat="1" ht="10.199999999999999">
      <c r="B376" s="193"/>
      <c r="C376" s="194"/>
      <c r="D376" s="186" t="s">
        <v>131</v>
      </c>
      <c r="E376" s="195" t="s">
        <v>19</v>
      </c>
      <c r="F376" s="196" t="s">
        <v>514</v>
      </c>
      <c r="G376" s="194"/>
      <c r="H376" s="197">
        <v>2.153</v>
      </c>
      <c r="I376" s="198"/>
      <c r="J376" s="194"/>
      <c r="K376" s="194"/>
      <c r="L376" s="199"/>
      <c r="M376" s="200"/>
      <c r="N376" s="201"/>
      <c r="O376" s="201"/>
      <c r="P376" s="201"/>
      <c r="Q376" s="201"/>
      <c r="R376" s="201"/>
      <c r="S376" s="201"/>
      <c r="T376" s="202"/>
      <c r="AT376" s="203" t="s">
        <v>131</v>
      </c>
      <c r="AU376" s="203" t="s">
        <v>82</v>
      </c>
      <c r="AV376" s="13" t="s">
        <v>82</v>
      </c>
      <c r="AW376" s="13" t="s">
        <v>33</v>
      </c>
      <c r="AX376" s="13" t="s">
        <v>71</v>
      </c>
      <c r="AY376" s="203" t="s">
        <v>118</v>
      </c>
    </row>
    <row r="377" spans="2:51" s="13" customFormat="1" ht="10.199999999999999">
      <c r="B377" s="193"/>
      <c r="C377" s="194"/>
      <c r="D377" s="186" t="s">
        <v>131</v>
      </c>
      <c r="E377" s="195" t="s">
        <v>19</v>
      </c>
      <c r="F377" s="196" t="s">
        <v>515</v>
      </c>
      <c r="G377" s="194"/>
      <c r="H377" s="197">
        <v>5.1479999999999997</v>
      </c>
      <c r="I377" s="198"/>
      <c r="J377" s="194"/>
      <c r="K377" s="194"/>
      <c r="L377" s="199"/>
      <c r="M377" s="200"/>
      <c r="N377" s="201"/>
      <c r="O377" s="201"/>
      <c r="P377" s="201"/>
      <c r="Q377" s="201"/>
      <c r="R377" s="201"/>
      <c r="S377" s="201"/>
      <c r="T377" s="202"/>
      <c r="AT377" s="203" t="s">
        <v>131</v>
      </c>
      <c r="AU377" s="203" t="s">
        <v>82</v>
      </c>
      <c r="AV377" s="13" t="s">
        <v>82</v>
      </c>
      <c r="AW377" s="13" t="s">
        <v>33</v>
      </c>
      <c r="AX377" s="13" t="s">
        <v>71</v>
      </c>
      <c r="AY377" s="203" t="s">
        <v>118</v>
      </c>
    </row>
    <row r="378" spans="2:51" s="13" customFormat="1" ht="10.199999999999999">
      <c r="B378" s="193"/>
      <c r="C378" s="194"/>
      <c r="D378" s="186" t="s">
        <v>131</v>
      </c>
      <c r="E378" s="195" t="s">
        <v>19</v>
      </c>
      <c r="F378" s="196" t="s">
        <v>516</v>
      </c>
      <c r="G378" s="194"/>
      <c r="H378" s="197">
        <v>6.3360000000000003</v>
      </c>
      <c r="I378" s="198"/>
      <c r="J378" s="194"/>
      <c r="K378" s="194"/>
      <c r="L378" s="199"/>
      <c r="M378" s="200"/>
      <c r="N378" s="201"/>
      <c r="O378" s="201"/>
      <c r="P378" s="201"/>
      <c r="Q378" s="201"/>
      <c r="R378" s="201"/>
      <c r="S378" s="201"/>
      <c r="T378" s="202"/>
      <c r="AT378" s="203" t="s">
        <v>131</v>
      </c>
      <c r="AU378" s="203" t="s">
        <v>82</v>
      </c>
      <c r="AV378" s="13" t="s">
        <v>82</v>
      </c>
      <c r="AW378" s="13" t="s">
        <v>33</v>
      </c>
      <c r="AX378" s="13" t="s">
        <v>71</v>
      </c>
      <c r="AY378" s="203" t="s">
        <v>118</v>
      </c>
    </row>
    <row r="379" spans="2:51" s="13" customFormat="1" ht="10.199999999999999">
      <c r="B379" s="193"/>
      <c r="C379" s="194"/>
      <c r="D379" s="186" t="s">
        <v>131</v>
      </c>
      <c r="E379" s="195" t="s">
        <v>19</v>
      </c>
      <c r="F379" s="196" t="s">
        <v>517</v>
      </c>
      <c r="G379" s="194"/>
      <c r="H379" s="197">
        <v>4.774</v>
      </c>
      <c r="I379" s="198"/>
      <c r="J379" s="194"/>
      <c r="K379" s="194"/>
      <c r="L379" s="199"/>
      <c r="M379" s="200"/>
      <c r="N379" s="201"/>
      <c r="O379" s="201"/>
      <c r="P379" s="201"/>
      <c r="Q379" s="201"/>
      <c r="R379" s="201"/>
      <c r="S379" s="201"/>
      <c r="T379" s="202"/>
      <c r="AT379" s="203" t="s">
        <v>131</v>
      </c>
      <c r="AU379" s="203" t="s">
        <v>82</v>
      </c>
      <c r="AV379" s="13" t="s">
        <v>82</v>
      </c>
      <c r="AW379" s="13" t="s">
        <v>33</v>
      </c>
      <c r="AX379" s="13" t="s">
        <v>71</v>
      </c>
      <c r="AY379" s="203" t="s">
        <v>118</v>
      </c>
    </row>
    <row r="380" spans="2:51" s="13" customFormat="1" ht="10.199999999999999">
      <c r="B380" s="193"/>
      <c r="C380" s="194"/>
      <c r="D380" s="186" t="s">
        <v>131</v>
      </c>
      <c r="E380" s="195" t="s">
        <v>19</v>
      </c>
      <c r="F380" s="196" t="s">
        <v>518</v>
      </c>
      <c r="G380" s="194"/>
      <c r="H380" s="197">
        <v>4.68</v>
      </c>
      <c r="I380" s="198"/>
      <c r="J380" s="194"/>
      <c r="K380" s="194"/>
      <c r="L380" s="199"/>
      <c r="M380" s="200"/>
      <c r="N380" s="201"/>
      <c r="O380" s="201"/>
      <c r="P380" s="201"/>
      <c r="Q380" s="201"/>
      <c r="R380" s="201"/>
      <c r="S380" s="201"/>
      <c r="T380" s="202"/>
      <c r="AT380" s="203" t="s">
        <v>131</v>
      </c>
      <c r="AU380" s="203" t="s">
        <v>82</v>
      </c>
      <c r="AV380" s="13" t="s">
        <v>82</v>
      </c>
      <c r="AW380" s="13" t="s">
        <v>33</v>
      </c>
      <c r="AX380" s="13" t="s">
        <v>71</v>
      </c>
      <c r="AY380" s="203" t="s">
        <v>118</v>
      </c>
    </row>
    <row r="381" spans="2:51" s="13" customFormat="1" ht="10.199999999999999">
      <c r="B381" s="193"/>
      <c r="C381" s="194"/>
      <c r="D381" s="186" t="s">
        <v>131</v>
      </c>
      <c r="E381" s="195" t="s">
        <v>19</v>
      </c>
      <c r="F381" s="196" t="s">
        <v>519</v>
      </c>
      <c r="G381" s="194"/>
      <c r="H381" s="197">
        <v>0.34599999999999997</v>
      </c>
      <c r="I381" s="198"/>
      <c r="J381" s="194"/>
      <c r="K381" s="194"/>
      <c r="L381" s="199"/>
      <c r="M381" s="200"/>
      <c r="N381" s="201"/>
      <c r="O381" s="201"/>
      <c r="P381" s="201"/>
      <c r="Q381" s="201"/>
      <c r="R381" s="201"/>
      <c r="S381" s="201"/>
      <c r="T381" s="202"/>
      <c r="AT381" s="203" t="s">
        <v>131</v>
      </c>
      <c r="AU381" s="203" t="s">
        <v>82</v>
      </c>
      <c r="AV381" s="13" t="s">
        <v>82</v>
      </c>
      <c r="AW381" s="13" t="s">
        <v>33</v>
      </c>
      <c r="AX381" s="13" t="s">
        <v>71</v>
      </c>
      <c r="AY381" s="203" t="s">
        <v>118</v>
      </c>
    </row>
    <row r="382" spans="2:51" s="13" customFormat="1" ht="10.199999999999999">
      <c r="B382" s="193"/>
      <c r="C382" s="194"/>
      <c r="D382" s="186" t="s">
        <v>131</v>
      </c>
      <c r="E382" s="195" t="s">
        <v>19</v>
      </c>
      <c r="F382" s="196" t="s">
        <v>520</v>
      </c>
      <c r="G382" s="194"/>
      <c r="H382" s="197">
        <v>3.3540000000000001</v>
      </c>
      <c r="I382" s="198"/>
      <c r="J382" s="194"/>
      <c r="K382" s="194"/>
      <c r="L382" s="199"/>
      <c r="M382" s="200"/>
      <c r="N382" s="201"/>
      <c r="O382" s="201"/>
      <c r="P382" s="201"/>
      <c r="Q382" s="201"/>
      <c r="R382" s="201"/>
      <c r="S382" s="201"/>
      <c r="T382" s="202"/>
      <c r="AT382" s="203" t="s">
        <v>131</v>
      </c>
      <c r="AU382" s="203" t="s">
        <v>82</v>
      </c>
      <c r="AV382" s="13" t="s">
        <v>82</v>
      </c>
      <c r="AW382" s="13" t="s">
        <v>33</v>
      </c>
      <c r="AX382" s="13" t="s">
        <v>71</v>
      </c>
      <c r="AY382" s="203" t="s">
        <v>118</v>
      </c>
    </row>
    <row r="383" spans="2:51" s="13" customFormat="1" ht="10.199999999999999">
      <c r="B383" s="193"/>
      <c r="C383" s="194"/>
      <c r="D383" s="186" t="s">
        <v>131</v>
      </c>
      <c r="E383" s="195" t="s">
        <v>19</v>
      </c>
      <c r="F383" s="196" t="s">
        <v>521</v>
      </c>
      <c r="G383" s="194"/>
      <c r="H383" s="197">
        <v>1.8480000000000001</v>
      </c>
      <c r="I383" s="198"/>
      <c r="J383" s="194"/>
      <c r="K383" s="194"/>
      <c r="L383" s="199"/>
      <c r="M383" s="200"/>
      <c r="N383" s="201"/>
      <c r="O383" s="201"/>
      <c r="P383" s="201"/>
      <c r="Q383" s="201"/>
      <c r="R383" s="201"/>
      <c r="S383" s="201"/>
      <c r="T383" s="202"/>
      <c r="AT383" s="203" t="s">
        <v>131</v>
      </c>
      <c r="AU383" s="203" t="s">
        <v>82</v>
      </c>
      <c r="AV383" s="13" t="s">
        <v>82</v>
      </c>
      <c r="AW383" s="13" t="s">
        <v>33</v>
      </c>
      <c r="AX383" s="13" t="s">
        <v>71</v>
      </c>
      <c r="AY383" s="203" t="s">
        <v>118</v>
      </c>
    </row>
    <row r="384" spans="2:51" s="14" customFormat="1" ht="10.199999999999999">
      <c r="B384" s="204"/>
      <c r="C384" s="205"/>
      <c r="D384" s="186" t="s">
        <v>131</v>
      </c>
      <c r="E384" s="206" t="s">
        <v>19</v>
      </c>
      <c r="F384" s="207" t="s">
        <v>156</v>
      </c>
      <c r="G384" s="205"/>
      <c r="H384" s="206" t="s">
        <v>19</v>
      </c>
      <c r="I384" s="208"/>
      <c r="J384" s="205"/>
      <c r="K384" s="205"/>
      <c r="L384" s="209"/>
      <c r="M384" s="210"/>
      <c r="N384" s="211"/>
      <c r="O384" s="211"/>
      <c r="P384" s="211"/>
      <c r="Q384" s="211"/>
      <c r="R384" s="211"/>
      <c r="S384" s="211"/>
      <c r="T384" s="212"/>
      <c r="AT384" s="213" t="s">
        <v>131</v>
      </c>
      <c r="AU384" s="213" t="s">
        <v>82</v>
      </c>
      <c r="AV384" s="14" t="s">
        <v>79</v>
      </c>
      <c r="AW384" s="14" t="s">
        <v>33</v>
      </c>
      <c r="AX384" s="14" t="s">
        <v>71</v>
      </c>
      <c r="AY384" s="213" t="s">
        <v>118</v>
      </c>
    </row>
    <row r="385" spans="1:65" s="13" customFormat="1" ht="10.199999999999999">
      <c r="B385" s="193"/>
      <c r="C385" s="194"/>
      <c r="D385" s="186" t="s">
        <v>131</v>
      </c>
      <c r="E385" s="195" t="s">
        <v>19</v>
      </c>
      <c r="F385" s="196" t="s">
        <v>522</v>
      </c>
      <c r="G385" s="194"/>
      <c r="H385" s="197">
        <v>2.5649999999999999</v>
      </c>
      <c r="I385" s="198"/>
      <c r="J385" s="194"/>
      <c r="K385" s="194"/>
      <c r="L385" s="199"/>
      <c r="M385" s="200"/>
      <c r="N385" s="201"/>
      <c r="O385" s="201"/>
      <c r="P385" s="201"/>
      <c r="Q385" s="201"/>
      <c r="R385" s="201"/>
      <c r="S385" s="201"/>
      <c r="T385" s="202"/>
      <c r="AT385" s="203" t="s">
        <v>131</v>
      </c>
      <c r="AU385" s="203" t="s">
        <v>82</v>
      </c>
      <c r="AV385" s="13" t="s">
        <v>82</v>
      </c>
      <c r="AW385" s="13" t="s">
        <v>33</v>
      </c>
      <c r="AX385" s="13" t="s">
        <v>71</v>
      </c>
      <c r="AY385" s="203" t="s">
        <v>118</v>
      </c>
    </row>
    <row r="386" spans="1:65" s="13" customFormat="1" ht="10.199999999999999">
      <c r="B386" s="193"/>
      <c r="C386" s="194"/>
      <c r="D386" s="186" t="s">
        <v>131</v>
      </c>
      <c r="E386" s="195" t="s">
        <v>19</v>
      </c>
      <c r="F386" s="196" t="s">
        <v>523</v>
      </c>
      <c r="G386" s="194"/>
      <c r="H386" s="197">
        <v>1.7250000000000001</v>
      </c>
      <c r="I386" s="198"/>
      <c r="J386" s="194"/>
      <c r="K386" s="194"/>
      <c r="L386" s="199"/>
      <c r="M386" s="200"/>
      <c r="N386" s="201"/>
      <c r="O386" s="201"/>
      <c r="P386" s="201"/>
      <c r="Q386" s="201"/>
      <c r="R386" s="201"/>
      <c r="S386" s="201"/>
      <c r="T386" s="202"/>
      <c r="AT386" s="203" t="s">
        <v>131</v>
      </c>
      <c r="AU386" s="203" t="s">
        <v>82</v>
      </c>
      <c r="AV386" s="13" t="s">
        <v>82</v>
      </c>
      <c r="AW386" s="13" t="s">
        <v>33</v>
      </c>
      <c r="AX386" s="13" t="s">
        <v>71</v>
      </c>
      <c r="AY386" s="203" t="s">
        <v>118</v>
      </c>
    </row>
    <row r="387" spans="1:65" s="13" customFormat="1" ht="10.199999999999999">
      <c r="B387" s="193"/>
      <c r="C387" s="194"/>
      <c r="D387" s="186" t="s">
        <v>131</v>
      </c>
      <c r="E387" s="195" t="s">
        <v>19</v>
      </c>
      <c r="F387" s="196" t="s">
        <v>524</v>
      </c>
      <c r="G387" s="194"/>
      <c r="H387" s="197">
        <v>4.5819999999999999</v>
      </c>
      <c r="I387" s="198"/>
      <c r="J387" s="194"/>
      <c r="K387" s="194"/>
      <c r="L387" s="199"/>
      <c r="M387" s="200"/>
      <c r="N387" s="201"/>
      <c r="O387" s="201"/>
      <c r="P387" s="201"/>
      <c r="Q387" s="201"/>
      <c r="R387" s="201"/>
      <c r="S387" s="201"/>
      <c r="T387" s="202"/>
      <c r="AT387" s="203" t="s">
        <v>131</v>
      </c>
      <c r="AU387" s="203" t="s">
        <v>82</v>
      </c>
      <c r="AV387" s="13" t="s">
        <v>82</v>
      </c>
      <c r="AW387" s="13" t="s">
        <v>33</v>
      </c>
      <c r="AX387" s="13" t="s">
        <v>71</v>
      </c>
      <c r="AY387" s="203" t="s">
        <v>118</v>
      </c>
    </row>
    <row r="388" spans="1:65" s="13" customFormat="1" ht="10.199999999999999">
      <c r="B388" s="193"/>
      <c r="C388" s="194"/>
      <c r="D388" s="186" t="s">
        <v>131</v>
      </c>
      <c r="E388" s="195" t="s">
        <v>19</v>
      </c>
      <c r="F388" s="196" t="s">
        <v>525</v>
      </c>
      <c r="G388" s="194"/>
      <c r="H388" s="197">
        <v>9.0299999999999994</v>
      </c>
      <c r="I388" s="198"/>
      <c r="J388" s="194"/>
      <c r="K388" s="194"/>
      <c r="L388" s="199"/>
      <c r="M388" s="200"/>
      <c r="N388" s="201"/>
      <c r="O388" s="201"/>
      <c r="P388" s="201"/>
      <c r="Q388" s="201"/>
      <c r="R388" s="201"/>
      <c r="S388" s="201"/>
      <c r="T388" s="202"/>
      <c r="AT388" s="203" t="s">
        <v>131</v>
      </c>
      <c r="AU388" s="203" t="s">
        <v>82</v>
      </c>
      <c r="AV388" s="13" t="s">
        <v>82</v>
      </c>
      <c r="AW388" s="13" t="s">
        <v>33</v>
      </c>
      <c r="AX388" s="13" t="s">
        <v>71</v>
      </c>
      <c r="AY388" s="203" t="s">
        <v>118</v>
      </c>
    </row>
    <row r="389" spans="1:65" s="13" customFormat="1" ht="10.199999999999999">
      <c r="B389" s="193"/>
      <c r="C389" s="194"/>
      <c r="D389" s="186" t="s">
        <v>131</v>
      </c>
      <c r="E389" s="195" t="s">
        <v>19</v>
      </c>
      <c r="F389" s="196" t="s">
        <v>526</v>
      </c>
      <c r="G389" s="194"/>
      <c r="H389" s="197">
        <v>2.61</v>
      </c>
      <c r="I389" s="198"/>
      <c r="J389" s="194"/>
      <c r="K389" s="194"/>
      <c r="L389" s="199"/>
      <c r="M389" s="200"/>
      <c r="N389" s="201"/>
      <c r="O389" s="201"/>
      <c r="P389" s="201"/>
      <c r="Q389" s="201"/>
      <c r="R389" s="201"/>
      <c r="S389" s="201"/>
      <c r="T389" s="202"/>
      <c r="AT389" s="203" t="s">
        <v>131</v>
      </c>
      <c r="AU389" s="203" t="s">
        <v>82</v>
      </c>
      <c r="AV389" s="13" t="s">
        <v>82</v>
      </c>
      <c r="AW389" s="13" t="s">
        <v>33</v>
      </c>
      <c r="AX389" s="13" t="s">
        <v>71</v>
      </c>
      <c r="AY389" s="203" t="s">
        <v>118</v>
      </c>
    </row>
    <row r="390" spans="1:65" s="13" customFormat="1" ht="10.199999999999999">
      <c r="B390" s="193"/>
      <c r="C390" s="194"/>
      <c r="D390" s="186" t="s">
        <v>131</v>
      </c>
      <c r="E390" s="195" t="s">
        <v>19</v>
      </c>
      <c r="F390" s="196" t="s">
        <v>527</v>
      </c>
      <c r="G390" s="194"/>
      <c r="H390" s="197">
        <v>0.39600000000000002</v>
      </c>
      <c r="I390" s="198"/>
      <c r="J390" s="194"/>
      <c r="K390" s="194"/>
      <c r="L390" s="199"/>
      <c r="M390" s="200"/>
      <c r="N390" s="201"/>
      <c r="O390" s="201"/>
      <c r="P390" s="201"/>
      <c r="Q390" s="201"/>
      <c r="R390" s="201"/>
      <c r="S390" s="201"/>
      <c r="T390" s="202"/>
      <c r="AT390" s="203" t="s">
        <v>131</v>
      </c>
      <c r="AU390" s="203" t="s">
        <v>82</v>
      </c>
      <c r="AV390" s="13" t="s">
        <v>82</v>
      </c>
      <c r="AW390" s="13" t="s">
        <v>33</v>
      </c>
      <c r="AX390" s="13" t="s">
        <v>71</v>
      </c>
      <c r="AY390" s="203" t="s">
        <v>118</v>
      </c>
    </row>
    <row r="391" spans="1:65" s="2" customFormat="1" ht="14.4" customHeight="1">
      <c r="A391" s="34"/>
      <c r="B391" s="35"/>
      <c r="C391" s="173" t="s">
        <v>528</v>
      </c>
      <c r="D391" s="173" t="s">
        <v>120</v>
      </c>
      <c r="E391" s="174" t="s">
        <v>529</v>
      </c>
      <c r="F391" s="175" t="s">
        <v>530</v>
      </c>
      <c r="G391" s="176" t="s">
        <v>241</v>
      </c>
      <c r="H391" s="177">
        <v>1653.9639999999999</v>
      </c>
      <c r="I391" s="178"/>
      <c r="J391" s="179">
        <f>ROUND(I391*H391,2)</f>
        <v>0</v>
      </c>
      <c r="K391" s="175" t="s">
        <v>124</v>
      </c>
      <c r="L391" s="39"/>
      <c r="M391" s="180" t="s">
        <v>19</v>
      </c>
      <c r="N391" s="181" t="s">
        <v>42</v>
      </c>
      <c r="O391" s="64"/>
      <c r="P391" s="182">
        <f>O391*H391</f>
        <v>0</v>
      </c>
      <c r="Q391" s="182">
        <v>0</v>
      </c>
      <c r="R391" s="182">
        <f>Q391*H391</f>
        <v>0</v>
      </c>
      <c r="S391" s="182">
        <v>0</v>
      </c>
      <c r="T391" s="183">
        <f>S391*H391</f>
        <v>0</v>
      </c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R391" s="184" t="s">
        <v>125</v>
      </c>
      <c r="AT391" s="184" t="s">
        <v>120</v>
      </c>
      <c r="AU391" s="184" t="s">
        <v>82</v>
      </c>
      <c r="AY391" s="17" t="s">
        <v>118</v>
      </c>
      <c r="BE391" s="185">
        <f>IF(N391="základní",J391,0)</f>
        <v>0</v>
      </c>
      <c r="BF391" s="185">
        <f>IF(N391="snížená",J391,0)</f>
        <v>0</v>
      </c>
      <c r="BG391" s="185">
        <f>IF(N391="zákl. přenesená",J391,0)</f>
        <v>0</v>
      </c>
      <c r="BH391" s="185">
        <f>IF(N391="sníž. přenesená",J391,0)</f>
        <v>0</v>
      </c>
      <c r="BI391" s="185">
        <f>IF(N391="nulová",J391,0)</f>
        <v>0</v>
      </c>
      <c r="BJ391" s="17" t="s">
        <v>79</v>
      </c>
      <c r="BK391" s="185">
        <f>ROUND(I391*H391,2)</f>
        <v>0</v>
      </c>
      <c r="BL391" s="17" t="s">
        <v>125</v>
      </c>
      <c r="BM391" s="184" t="s">
        <v>531</v>
      </c>
    </row>
    <row r="392" spans="1:65" s="2" customFormat="1" ht="19.2">
      <c r="A392" s="34"/>
      <c r="B392" s="35"/>
      <c r="C392" s="36"/>
      <c r="D392" s="186" t="s">
        <v>127</v>
      </c>
      <c r="E392" s="36"/>
      <c r="F392" s="187" t="s">
        <v>532</v>
      </c>
      <c r="G392" s="36"/>
      <c r="H392" s="36"/>
      <c r="I392" s="188"/>
      <c r="J392" s="36"/>
      <c r="K392" s="36"/>
      <c r="L392" s="39"/>
      <c r="M392" s="189"/>
      <c r="N392" s="190"/>
      <c r="O392" s="64"/>
      <c r="P392" s="64"/>
      <c r="Q392" s="64"/>
      <c r="R392" s="64"/>
      <c r="S392" s="64"/>
      <c r="T392" s="65"/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T392" s="17" t="s">
        <v>127</v>
      </c>
      <c r="AU392" s="17" t="s">
        <v>82</v>
      </c>
    </row>
    <row r="393" spans="1:65" s="2" customFormat="1" ht="10.199999999999999">
      <c r="A393" s="34"/>
      <c r="B393" s="35"/>
      <c r="C393" s="36"/>
      <c r="D393" s="191" t="s">
        <v>129</v>
      </c>
      <c r="E393" s="36"/>
      <c r="F393" s="192" t="s">
        <v>533</v>
      </c>
      <c r="G393" s="36"/>
      <c r="H393" s="36"/>
      <c r="I393" s="188"/>
      <c r="J393" s="36"/>
      <c r="K393" s="36"/>
      <c r="L393" s="39"/>
      <c r="M393" s="189"/>
      <c r="N393" s="190"/>
      <c r="O393" s="64"/>
      <c r="P393" s="64"/>
      <c r="Q393" s="64"/>
      <c r="R393" s="64"/>
      <c r="S393" s="64"/>
      <c r="T393" s="65"/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T393" s="17" t="s">
        <v>129</v>
      </c>
      <c r="AU393" s="17" t="s">
        <v>82</v>
      </c>
    </row>
    <row r="394" spans="1:65" s="2" customFormat="1" ht="19.2">
      <c r="A394" s="34"/>
      <c r="B394" s="35"/>
      <c r="C394" s="36"/>
      <c r="D394" s="186" t="s">
        <v>252</v>
      </c>
      <c r="E394" s="36"/>
      <c r="F394" s="214" t="s">
        <v>534</v>
      </c>
      <c r="G394" s="36"/>
      <c r="H394" s="36"/>
      <c r="I394" s="188"/>
      <c r="J394" s="36"/>
      <c r="K394" s="36"/>
      <c r="L394" s="39"/>
      <c r="M394" s="189"/>
      <c r="N394" s="190"/>
      <c r="O394" s="64"/>
      <c r="P394" s="64"/>
      <c r="Q394" s="64"/>
      <c r="R394" s="64"/>
      <c r="S394" s="64"/>
      <c r="T394" s="65"/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T394" s="17" t="s">
        <v>252</v>
      </c>
      <c r="AU394" s="17" t="s">
        <v>82</v>
      </c>
    </row>
    <row r="395" spans="1:65" s="13" customFormat="1" ht="10.199999999999999">
      <c r="B395" s="193"/>
      <c r="C395" s="194"/>
      <c r="D395" s="186" t="s">
        <v>131</v>
      </c>
      <c r="E395" s="195" t="s">
        <v>19</v>
      </c>
      <c r="F395" s="196" t="s">
        <v>535</v>
      </c>
      <c r="G395" s="194"/>
      <c r="H395" s="197">
        <v>2037.943</v>
      </c>
      <c r="I395" s="198"/>
      <c r="J395" s="194"/>
      <c r="K395" s="194"/>
      <c r="L395" s="199"/>
      <c r="M395" s="200"/>
      <c r="N395" s="201"/>
      <c r="O395" s="201"/>
      <c r="P395" s="201"/>
      <c r="Q395" s="201"/>
      <c r="R395" s="201"/>
      <c r="S395" s="201"/>
      <c r="T395" s="202"/>
      <c r="AT395" s="203" t="s">
        <v>131</v>
      </c>
      <c r="AU395" s="203" t="s">
        <v>82</v>
      </c>
      <c r="AV395" s="13" t="s">
        <v>82</v>
      </c>
      <c r="AW395" s="13" t="s">
        <v>33</v>
      </c>
      <c r="AX395" s="13" t="s">
        <v>71</v>
      </c>
      <c r="AY395" s="203" t="s">
        <v>118</v>
      </c>
    </row>
    <row r="396" spans="1:65" s="13" customFormat="1" ht="10.199999999999999">
      <c r="B396" s="193"/>
      <c r="C396" s="194"/>
      <c r="D396" s="186" t="s">
        <v>131</v>
      </c>
      <c r="E396" s="195" t="s">
        <v>19</v>
      </c>
      <c r="F396" s="196" t="s">
        <v>536</v>
      </c>
      <c r="G396" s="194"/>
      <c r="H396" s="197">
        <v>-406.541</v>
      </c>
      <c r="I396" s="198"/>
      <c r="J396" s="194"/>
      <c r="K396" s="194"/>
      <c r="L396" s="199"/>
      <c r="M396" s="200"/>
      <c r="N396" s="201"/>
      <c r="O396" s="201"/>
      <c r="P396" s="201"/>
      <c r="Q396" s="201"/>
      <c r="R396" s="201"/>
      <c r="S396" s="201"/>
      <c r="T396" s="202"/>
      <c r="AT396" s="203" t="s">
        <v>131</v>
      </c>
      <c r="AU396" s="203" t="s">
        <v>82</v>
      </c>
      <c r="AV396" s="13" t="s">
        <v>82</v>
      </c>
      <c r="AW396" s="13" t="s">
        <v>33</v>
      </c>
      <c r="AX396" s="13" t="s">
        <v>71</v>
      </c>
      <c r="AY396" s="203" t="s">
        <v>118</v>
      </c>
    </row>
    <row r="397" spans="1:65" s="14" customFormat="1" ht="10.199999999999999">
      <c r="B397" s="204"/>
      <c r="C397" s="205"/>
      <c r="D397" s="186" t="s">
        <v>131</v>
      </c>
      <c r="E397" s="206" t="s">
        <v>19</v>
      </c>
      <c r="F397" s="207" t="s">
        <v>537</v>
      </c>
      <c r="G397" s="205"/>
      <c r="H397" s="206" t="s">
        <v>19</v>
      </c>
      <c r="I397" s="208"/>
      <c r="J397" s="205"/>
      <c r="K397" s="205"/>
      <c r="L397" s="209"/>
      <c r="M397" s="210"/>
      <c r="N397" s="211"/>
      <c r="O397" s="211"/>
      <c r="P397" s="211"/>
      <c r="Q397" s="211"/>
      <c r="R397" s="211"/>
      <c r="S397" s="211"/>
      <c r="T397" s="212"/>
      <c r="AT397" s="213" t="s">
        <v>131</v>
      </c>
      <c r="AU397" s="213" t="s">
        <v>82</v>
      </c>
      <c r="AV397" s="14" t="s">
        <v>79</v>
      </c>
      <c r="AW397" s="14" t="s">
        <v>33</v>
      </c>
      <c r="AX397" s="14" t="s">
        <v>71</v>
      </c>
      <c r="AY397" s="213" t="s">
        <v>118</v>
      </c>
    </row>
    <row r="398" spans="1:65" s="13" customFormat="1" ht="10.199999999999999">
      <c r="B398" s="193"/>
      <c r="C398" s="194"/>
      <c r="D398" s="186" t="s">
        <v>131</v>
      </c>
      <c r="E398" s="195" t="s">
        <v>19</v>
      </c>
      <c r="F398" s="196" t="s">
        <v>538</v>
      </c>
      <c r="G398" s="194"/>
      <c r="H398" s="197">
        <v>10.67</v>
      </c>
      <c r="I398" s="198"/>
      <c r="J398" s="194"/>
      <c r="K398" s="194"/>
      <c r="L398" s="199"/>
      <c r="M398" s="200"/>
      <c r="N398" s="201"/>
      <c r="O398" s="201"/>
      <c r="P398" s="201"/>
      <c r="Q398" s="201"/>
      <c r="R398" s="201"/>
      <c r="S398" s="201"/>
      <c r="T398" s="202"/>
      <c r="AT398" s="203" t="s">
        <v>131</v>
      </c>
      <c r="AU398" s="203" t="s">
        <v>82</v>
      </c>
      <c r="AV398" s="13" t="s">
        <v>82</v>
      </c>
      <c r="AW398" s="13" t="s">
        <v>33</v>
      </c>
      <c r="AX398" s="13" t="s">
        <v>71</v>
      </c>
      <c r="AY398" s="203" t="s">
        <v>118</v>
      </c>
    </row>
    <row r="399" spans="1:65" s="13" customFormat="1" ht="10.199999999999999">
      <c r="B399" s="193"/>
      <c r="C399" s="194"/>
      <c r="D399" s="186" t="s">
        <v>131</v>
      </c>
      <c r="E399" s="195" t="s">
        <v>19</v>
      </c>
      <c r="F399" s="196" t="s">
        <v>539</v>
      </c>
      <c r="G399" s="194"/>
      <c r="H399" s="197">
        <v>2.9329999999999998</v>
      </c>
      <c r="I399" s="198"/>
      <c r="J399" s="194"/>
      <c r="K399" s="194"/>
      <c r="L399" s="199"/>
      <c r="M399" s="200"/>
      <c r="N399" s="201"/>
      <c r="O399" s="201"/>
      <c r="P399" s="201"/>
      <c r="Q399" s="201"/>
      <c r="R399" s="201"/>
      <c r="S399" s="201"/>
      <c r="T399" s="202"/>
      <c r="AT399" s="203" t="s">
        <v>131</v>
      </c>
      <c r="AU399" s="203" t="s">
        <v>82</v>
      </c>
      <c r="AV399" s="13" t="s">
        <v>82</v>
      </c>
      <c r="AW399" s="13" t="s">
        <v>33</v>
      </c>
      <c r="AX399" s="13" t="s">
        <v>71</v>
      </c>
      <c r="AY399" s="203" t="s">
        <v>118</v>
      </c>
    </row>
    <row r="400" spans="1:65" s="13" customFormat="1" ht="10.199999999999999">
      <c r="B400" s="193"/>
      <c r="C400" s="194"/>
      <c r="D400" s="186" t="s">
        <v>131</v>
      </c>
      <c r="E400" s="195" t="s">
        <v>19</v>
      </c>
      <c r="F400" s="196" t="s">
        <v>540</v>
      </c>
      <c r="G400" s="194"/>
      <c r="H400" s="197">
        <v>0.998</v>
      </c>
      <c r="I400" s="198"/>
      <c r="J400" s="194"/>
      <c r="K400" s="194"/>
      <c r="L400" s="199"/>
      <c r="M400" s="200"/>
      <c r="N400" s="201"/>
      <c r="O400" s="201"/>
      <c r="P400" s="201"/>
      <c r="Q400" s="201"/>
      <c r="R400" s="201"/>
      <c r="S400" s="201"/>
      <c r="T400" s="202"/>
      <c r="AT400" s="203" t="s">
        <v>131</v>
      </c>
      <c r="AU400" s="203" t="s">
        <v>82</v>
      </c>
      <c r="AV400" s="13" t="s">
        <v>82</v>
      </c>
      <c r="AW400" s="13" t="s">
        <v>33</v>
      </c>
      <c r="AX400" s="13" t="s">
        <v>71</v>
      </c>
      <c r="AY400" s="203" t="s">
        <v>118</v>
      </c>
    </row>
    <row r="401" spans="2:51" s="13" customFormat="1" ht="10.199999999999999">
      <c r="B401" s="193"/>
      <c r="C401" s="194"/>
      <c r="D401" s="186" t="s">
        <v>131</v>
      </c>
      <c r="E401" s="195" t="s">
        <v>19</v>
      </c>
      <c r="F401" s="196" t="s">
        <v>541</v>
      </c>
      <c r="G401" s="194"/>
      <c r="H401" s="197">
        <v>2.87</v>
      </c>
      <c r="I401" s="198"/>
      <c r="J401" s="194"/>
      <c r="K401" s="194"/>
      <c r="L401" s="199"/>
      <c r="M401" s="200"/>
      <c r="N401" s="201"/>
      <c r="O401" s="201"/>
      <c r="P401" s="201"/>
      <c r="Q401" s="201"/>
      <c r="R401" s="201"/>
      <c r="S401" s="201"/>
      <c r="T401" s="202"/>
      <c r="AT401" s="203" t="s">
        <v>131</v>
      </c>
      <c r="AU401" s="203" t="s">
        <v>82</v>
      </c>
      <c r="AV401" s="13" t="s">
        <v>82</v>
      </c>
      <c r="AW401" s="13" t="s">
        <v>33</v>
      </c>
      <c r="AX401" s="13" t="s">
        <v>71</v>
      </c>
      <c r="AY401" s="203" t="s">
        <v>118</v>
      </c>
    </row>
    <row r="402" spans="2:51" s="13" customFormat="1" ht="10.199999999999999">
      <c r="B402" s="193"/>
      <c r="C402" s="194"/>
      <c r="D402" s="186" t="s">
        <v>131</v>
      </c>
      <c r="E402" s="195" t="s">
        <v>19</v>
      </c>
      <c r="F402" s="196" t="s">
        <v>542</v>
      </c>
      <c r="G402" s="194"/>
      <c r="H402" s="197">
        <v>3.0579999999999998</v>
      </c>
      <c r="I402" s="198"/>
      <c r="J402" s="194"/>
      <c r="K402" s="194"/>
      <c r="L402" s="199"/>
      <c r="M402" s="200"/>
      <c r="N402" s="201"/>
      <c r="O402" s="201"/>
      <c r="P402" s="201"/>
      <c r="Q402" s="201"/>
      <c r="R402" s="201"/>
      <c r="S402" s="201"/>
      <c r="T402" s="202"/>
      <c r="AT402" s="203" t="s">
        <v>131</v>
      </c>
      <c r="AU402" s="203" t="s">
        <v>82</v>
      </c>
      <c r="AV402" s="13" t="s">
        <v>82</v>
      </c>
      <c r="AW402" s="13" t="s">
        <v>33</v>
      </c>
      <c r="AX402" s="13" t="s">
        <v>71</v>
      </c>
      <c r="AY402" s="203" t="s">
        <v>118</v>
      </c>
    </row>
    <row r="403" spans="2:51" s="13" customFormat="1" ht="10.199999999999999">
      <c r="B403" s="193"/>
      <c r="C403" s="194"/>
      <c r="D403" s="186" t="s">
        <v>131</v>
      </c>
      <c r="E403" s="195" t="s">
        <v>19</v>
      </c>
      <c r="F403" s="196" t="s">
        <v>543</v>
      </c>
      <c r="G403" s="194"/>
      <c r="H403" s="197">
        <v>2.9950000000000001</v>
      </c>
      <c r="I403" s="198"/>
      <c r="J403" s="194"/>
      <c r="K403" s="194"/>
      <c r="L403" s="199"/>
      <c r="M403" s="200"/>
      <c r="N403" s="201"/>
      <c r="O403" s="201"/>
      <c r="P403" s="201"/>
      <c r="Q403" s="201"/>
      <c r="R403" s="201"/>
      <c r="S403" s="201"/>
      <c r="T403" s="202"/>
      <c r="AT403" s="203" t="s">
        <v>131</v>
      </c>
      <c r="AU403" s="203" t="s">
        <v>82</v>
      </c>
      <c r="AV403" s="13" t="s">
        <v>82</v>
      </c>
      <c r="AW403" s="13" t="s">
        <v>33</v>
      </c>
      <c r="AX403" s="13" t="s">
        <v>71</v>
      </c>
      <c r="AY403" s="203" t="s">
        <v>118</v>
      </c>
    </row>
    <row r="404" spans="2:51" s="13" customFormat="1" ht="10.199999999999999">
      <c r="B404" s="193"/>
      <c r="C404" s="194"/>
      <c r="D404" s="186" t="s">
        <v>131</v>
      </c>
      <c r="E404" s="195" t="s">
        <v>19</v>
      </c>
      <c r="F404" s="196" t="s">
        <v>544</v>
      </c>
      <c r="G404" s="194"/>
      <c r="H404" s="197">
        <v>1.248</v>
      </c>
      <c r="I404" s="198"/>
      <c r="J404" s="194"/>
      <c r="K404" s="194"/>
      <c r="L404" s="199"/>
      <c r="M404" s="200"/>
      <c r="N404" s="201"/>
      <c r="O404" s="201"/>
      <c r="P404" s="201"/>
      <c r="Q404" s="201"/>
      <c r="R404" s="201"/>
      <c r="S404" s="201"/>
      <c r="T404" s="202"/>
      <c r="AT404" s="203" t="s">
        <v>131</v>
      </c>
      <c r="AU404" s="203" t="s">
        <v>82</v>
      </c>
      <c r="AV404" s="13" t="s">
        <v>82</v>
      </c>
      <c r="AW404" s="13" t="s">
        <v>33</v>
      </c>
      <c r="AX404" s="13" t="s">
        <v>71</v>
      </c>
      <c r="AY404" s="203" t="s">
        <v>118</v>
      </c>
    </row>
    <row r="405" spans="2:51" s="13" customFormat="1" ht="10.199999999999999">
      <c r="B405" s="193"/>
      <c r="C405" s="194"/>
      <c r="D405" s="186" t="s">
        <v>131</v>
      </c>
      <c r="E405" s="195" t="s">
        <v>19</v>
      </c>
      <c r="F405" s="196" t="s">
        <v>545</v>
      </c>
      <c r="G405" s="194"/>
      <c r="H405" s="197">
        <v>2.87</v>
      </c>
      <c r="I405" s="198"/>
      <c r="J405" s="194"/>
      <c r="K405" s="194"/>
      <c r="L405" s="199"/>
      <c r="M405" s="200"/>
      <c r="N405" s="201"/>
      <c r="O405" s="201"/>
      <c r="P405" s="201"/>
      <c r="Q405" s="201"/>
      <c r="R405" s="201"/>
      <c r="S405" s="201"/>
      <c r="T405" s="202"/>
      <c r="AT405" s="203" t="s">
        <v>131</v>
      </c>
      <c r="AU405" s="203" t="s">
        <v>82</v>
      </c>
      <c r="AV405" s="13" t="s">
        <v>82</v>
      </c>
      <c r="AW405" s="13" t="s">
        <v>33</v>
      </c>
      <c r="AX405" s="13" t="s">
        <v>71</v>
      </c>
      <c r="AY405" s="203" t="s">
        <v>118</v>
      </c>
    </row>
    <row r="406" spans="2:51" s="13" customFormat="1" ht="10.199999999999999">
      <c r="B406" s="193"/>
      <c r="C406" s="194"/>
      <c r="D406" s="186" t="s">
        <v>131</v>
      </c>
      <c r="E406" s="195" t="s">
        <v>19</v>
      </c>
      <c r="F406" s="196" t="s">
        <v>546</v>
      </c>
      <c r="G406" s="194"/>
      <c r="H406" s="197">
        <v>1.248</v>
      </c>
      <c r="I406" s="198"/>
      <c r="J406" s="194"/>
      <c r="K406" s="194"/>
      <c r="L406" s="199"/>
      <c r="M406" s="200"/>
      <c r="N406" s="201"/>
      <c r="O406" s="201"/>
      <c r="P406" s="201"/>
      <c r="Q406" s="201"/>
      <c r="R406" s="201"/>
      <c r="S406" s="201"/>
      <c r="T406" s="202"/>
      <c r="AT406" s="203" t="s">
        <v>131</v>
      </c>
      <c r="AU406" s="203" t="s">
        <v>82</v>
      </c>
      <c r="AV406" s="13" t="s">
        <v>82</v>
      </c>
      <c r="AW406" s="13" t="s">
        <v>33</v>
      </c>
      <c r="AX406" s="13" t="s">
        <v>71</v>
      </c>
      <c r="AY406" s="203" t="s">
        <v>118</v>
      </c>
    </row>
    <row r="407" spans="2:51" s="13" customFormat="1" ht="10.199999999999999">
      <c r="B407" s="193"/>
      <c r="C407" s="194"/>
      <c r="D407" s="186" t="s">
        <v>131</v>
      </c>
      <c r="E407" s="195" t="s">
        <v>19</v>
      </c>
      <c r="F407" s="196" t="s">
        <v>547</v>
      </c>
      <c r="G407" s="194"/>
      <c r="H407" s="197">
        <v>3.2450000000000001</v>
      </c>
      <c r="I407" s="198"/>
      <c r="J407" s="194"/>
      <c r="K407" s="194"/>
      <c r="L407" s="199"/>
      <c r="M407" s="200"/>
      <c r="N407" s="201"/>
      <c r="O407" s="201"/>
      <c r="P407" s="201"/>
      <c r="Q407" s="201"/>
      <c r="R407" s="201"/>
      <c r="S407" s="201"/>
      <c r="T407" s="202"/>
      <c r="AT407" s="203" t="s">
        <v>131</v>
      </c>
      <c r="AU407" s="203" t="s">
        <v>82</v>
      </c>
      <c r="AV407" s="13" t="s">
        <v>82</v>
      </c>
      <c r="AW407" s="13" t="s">
        <v>33</v>
      </c>
      <c r="AX407" s="13" t="s">
        <v>71</v>
      </c>
      <c r="AY407" s="203" t="s">
        <v>118</v>
      </c>
    </row>
    <row r="408" spans="2:51" s="13" customFormat="1" ht="10.199999999999999">
      <c r="B408" s="193"/>
      <c r="C408" s="194"/>
      <c r="D408" s="186" t="s">
        <v>131</v>
      </c>
      <c r="E408" s="195" t="s">
        <v>19</v>
      </c>
      <c r="F408" s="196" t="s">
        <v>548</v>
      </c>
      <c r="G408" s="194"/>
      <c r="H408" s="197">
        <v>3.4319999999999999</v>
      </c>
      <c r="I408" s="198"/>
      <c r="J408" s="194"/>
      <c r="K408" s="194"/>
      <c r="L408" s="199"/>
      <c r="M408" s="200"/>
      <c r="N408" s="201"/>
      <c r="O408" s="201"/>
      <c r="P408" s="201"/>
      <c r="Q408" s="201"/>
      <c r="R408" s="201"/>
      <c r="S408" s="201"/>
      <c r="T408" s="202"/>
      <c r="AT408" s="203" t="s">
        <v>131</v>
      </c>
      <c r="AU408" s="203" t="s">
        <v>82</v>
      </c>
      <c r="AV408" s="13" t="s">
        <v>82</v>
      </c>
      <c r="AW408" s="13" t="s">
        <v>33</v>
      </c>
      <c r="AX408" s="13" t="s">
        <v>71</v>
      </c>
      <c r="AY408" s="203" t="s">
        <v>118</v>
      </c>
    </row>
    <row r="409" spans="2:51" s="13" customFormat="1" ht="10.199999999999999">
      <c r="B409" s="193"/>
      <c r="C409" s="194"/>
      <c r="D409" s="186" t="s">
        <v>131</v>
      </c>
      <c r="E409" s="195" t="s">
        <v>19</v>
      </c>
      <c r="F409" s="196" t="s">
        <v>549</v>
      </c>
      <c r="G409" s="194"/>
      <c r="H409" s="197">
        <v>1.4350000000000001</v>
      </c>
      <c r="I409" s="198"/>
      <c r="J409" s="194"/>
      <c r="K409" s="194"/>
      <c r="L409" s="199"/>
      <c r="M409" s="200"/>
      <c r="N409" s="201"/>
      <c r="O409" s="201"/>
      <c r="P409" s="201"/>
      <c r="Q409" s="201"/>
      <c r="R409" s="201"/>
      <c r="S409" s="201"/>
      <c r="T409" s="202"/>
      <c r="AT409" s="203" t="s">
        <v>131</v>
      </c>
      <c r="AU409" s="203" t="s">
        <v>82</v>
      </c>
      <c r="AV409" s="13" t="s">
        <v>82</v>
      </c>
      <c r="AW409" s="13" t="s">
        <v>33</v>
      </c>
      <c r="AX409" s="13" t="s">
        <v>71</v>
      </c>
      <c r="AY409" s="203" t="s">
        <v>118</v>
      </c>
    </row>
    <row r="410" spans="2:51" s="13" customFormat="1" ht="10.199999999999999">
      <c r="B410" s="193"/>
      <c r="C410" s="194"/>
      <c r="D410" s="186" t="s">
        <v>131</v>
      </c>
      <c r="E410" s="195" t="s">
        <v>19</v>
      </c>
      <c r="F410" s="196" t="s">
        <v>550</v>
      </c>
      <c r="G410" s="194"/>
      <c r="H410" s="197">
        <v>3.4319999999999999</v>
      </c>
      <c r="I410" s="198"/>
      <c r="J410" s="194"/>
      <c r="K410" s="194"/>
      <c r="L410" s="199"/>
      <c r="M410" s="200"/>
      <c r="N410" s="201"/>
      <c r="O410" s="201"/>
      <c r="P410" s="201"/>
      <c r="Q410" s="201"/>
      <c r="R410" s="201"/>
      <c r="S410" s="201"/>
      <c r="T410" s="202"/>
      <c r="AT410" s="203" t="s">
        <v>131</v>
      </c>
      <c r="AU410" s="203" t="s">
        <v>82</v>
      </c>
      <c r="AV410" s="13" t="s">
        <v>82</v>
      </c>
      <c r="AW410" s="13" t="s">
        <v>33</v>
      </c>
      <c r="AX410" s="13" t="s">
        <v>71</v>
      </c>
      <c r="AY410" s="203" t="s">
        <v>118</v>
      </c>
    </row>
    <row r="411" spans="2:51" s="13" customFormat="1" ht="10.199999999999999">
      <c r="B411" s="193"/>
      <c r="C411" s="194"/>
      <c r="D411" s="186" t="s">
        <v>131</v>
      </c>
      <c r="E411" s="195" t="s">
        <v>19</v>
      </c>
      <c r="F411" s="196" t="s">
        <v>551</v>
      </c>
      <c r="G411" s="194"/>
      <c r="H411" s="197">
        <v>3.7440000000000002</v>
      </c>
      <c r="I411" s="198"/>
      <c r="J411" s="194"/>
      <c r="K411" s="194"/>
      <c r="L411" s="199"/>
      <c r="M411" s="200"/>
      <c r="N411" s="201"/>
      <c r="O411" s="201"/>
      <c r="P411" s="201"/>
      <c r="Q411" s="201"/>
      <c r="R411" s="201"/>
      <c r="S411" s="201"/>
      <c r="T411" s="202"/>
      <c r="AT411" s="203" t="s">
        <v>131</v>
      </c>
      <c r="AU411" s="203" t="s">
        <v>82</v>
      </c>
      <c r="AV411" s="13" t="s">
        <v>82</v>
      </c>
      <c r="AW411" s="13" t="s">
        <v>33</v>
      </c>
      <c r="AX411" s="13" t="s">
        <v>71</v>
      </c>
      <c r="AY411" s="203" t="s">
        <v>118</v>
      </c>
    </row>
    <row r="412" spans="2:51" s="13" customFormat="1" ht="10.199999999999999">
      <c r="B412" s="193"/>
      <c r="C412" s="194"/>
      <c r="D412" s="186" t="s">
        <v>131</v>
      </c>
      <c r="E412" s="195" t="s">
        <v>19</v>
      </c>
      <c r="F412" s="196" t="s">
        <v>552</v>
      </c>
      <c r="G412" s="194"/>
      <c r="H412" s="197">
        <v>3.1819999999999999</v>
      </c>
      <c r="I412" s="198"/>
      <c r="J412" s="194"/>
      <c r="K412" s="194"/>
      <c r="L412" s="199"/>
      <c r="M412" s="200"/>
      <c r="N412" s="201"/>
      <c r="O412" s="201"/>
      <c r="P412" s="201"/>
      <c r="Q412" s="201"/>
      <c r="R412" s="201"/>
      <c r="S412" s="201"/>
      <c r="T412" s="202"/>
      <c r="AT412" s="203" t="s">
        <v>131</v>
      </c>
      <c r="AU412" s="203" t="s">
        <v>82</v>
      </c>
      <c r="AV412" s="13" t="s">
        <v>82</v>
      </c>
      <c r="AW412" s="13" t="s">
        <v>33</v>
      </c>
      <c r="AX412" s="13" t="s">
        <v>71</v>
      </c>
      <c r="AY412" s="203" t="s">
        <v>118</v>
      </c>
    </row>
    <row r="413" spans="2:51" s="13" customFormat="1" ht="10.199999999999999">
      <c r="B413" s="193"/>
      <c r="C413" s="194"/>
      <c r="D413" s="186" t="s">
        <v>131</v>
      </c>
      <c r="E413" s="195" t="s">
        <v>19</v>
      </c>
      <c r="F413" s="196" t="s">
        <v>553</v>
      </c>
      <c r="G413" s="194"/>
      <c r="H413" s="197">
        <v>3.12</v>
      </c>
      <c r="I413" s="198"/>
      <c r="J413" s="194"/>
      <c r="K413" s="194"/>
      <c r="L413" s="199"/>
      <c r="M413" s="200"/>
      <c r="N413" s="201"/>
      <c r="O413" s="201"/>
      <c r="P413" s="201"/>
      <c r="Q413" s="201"/>
      <c r="R413" s="201"/>
      <c r="S413" s="201"/>
      <c r="T413" s="202"/>
      <c r="AT413" s="203" t="s">
        <v>131</v>
      </c>
      <c r="AU413" s="203" t="s">
        <v>82</v>
      </c>
      <c r="AV413" s="13" t="s">
        <v>82</v>
      </c>
      <c r="AW413" s="13" t="s">
        <v>33</v>
      </c>
      <c r="AX413" s="13" t="s">
        <v>71</v>
      </c>
      <c r="AY413" s="203" t="s">
        <v>118</v>
      </c>
    </row>
    <row r="414" spans="2:51" s="13" customFormat="1" ht="10.199999999999999">
      <c r="B414" s="193"/>
      <c r="C414" s="194"/>
      <c r="D414" s="186" t="s">
        <v>131</v>
      </c>
      <c r="E414" s="195" t="s">
        <v>19</v>
      </c>
      <c r="F414" s="196" t="s">
        <v>554</v>
      </c>
      <c r="G414" s="194"/>
      <c r="H414" s="197">
        <v>0.998</v>
      </c>
      <c r="I414" s="198"/>
      <c r="J414" s="194"/>
      <c r="K414" s="194"/>
      <c r="L414" s="199"/>
      <c r="M414" s="200"/>
      <c r="N414" s="201"/>
      <c r="O414" s="201"/>
      <c r="P414" s="201"/>
      <c r="Q414" s="201"/>
      <c r="R414" s="201"/>
      <c r="S414" s="201"/>
      <c r="T414" s="202"/>
      <c r="AT414" s="203" t="s">
        <v>131</v>
      </c>
      <c r="AU414" s="203" t="s">
        <v>82</v>
      </c>
      <c r="AV414" s="13" t="s">
        <v>82</v>
      </c>
      <c r="AW414" s="13" t="s">
        <v>33</v>
      </c>
      <c r="AX414" s="13" t="s">
        <v>71</v>
      </c>
      <c r="AY414" s="203" t="s">
        <v>118</v>
      </c>
    </row>
    <row r="415" spans="2:51" s="13" customFormat="1" ht="10.199999999999999">
      <c r="B415" s="193"/>
      <c r="C415" s="194"/>
      <c r="D415" s="186" t="s">
        <v>131</v>
      </c>
      <c r="E415" s="195" t="s">
        <v>19</v>
      </c>
      <c r="F415" s="196" t="s">
        <v>555</v>
      </c>
      <c r="G415" s="194"/>
      <c r="H415" s="197">
        <v>3.931</v>
      </c>
      <c r="I415" s="198"/>
      <c r="J415" s="194"/>
      <c r="K415" s="194"/>
      <c r="L415" s="199"/>
      <c r="M415" s="200"/>
      <c r="N415" s="201"/>
      <c r="O415" s="201"/>
      <c r="P415" s="201"/>
      <c r="Q415" s="201"/>
      <c r="R415" s="201"/>
      <c r="S415" s="201"/>
      <c r="T415" s="202"/>
      <c r="AT415" s="203" t="s">
        <v>131</v>
      </c>
      <c r="AU415" s="203" t="s">
        <v>82</v>
      </c>
      <c r="AV415" s="13" t="s">
        <v>82</v>
      </c>
      <c r="AW415" s="13" t="s">
        <v>33</v>
      </c>
      <c r="AX415" s="13" t="s">
        <v>71</v>
      </c>
      <c r="AY415" s="203" t="s">
        <v>118</v>
      </c>
    </row>
    <row r="416" spans="2:51" s="13" customFormat="1" ht="10.199999999999999">
      <c r="B416" s="193"/>
      <c r="C416" s="194"/>
      <c r="D416" s="186" t="s">
        <v>131</v>
      </c>
      <c r="E416" s="195" t="s">
        <v>19</v>
      </c>
      <c r="F416" s="196" t="s">
        <v>556</v>
      </c>
      <c r="G416" s="194"/>
      <c r="H416" s="197">
        <v>3.3069999999999999</v>
      </c>
      <c r="I416" s="198"/>
      <c r="J416" s="194"/>
      <c r="K416" s="194"/>
      <c r="L416" s="199"/>
      <c r="M416" s="200"/>
      <c r="N416" s="201"/>
      <c r="O416" s="201"/>
      <c r="P416" s="201"/>
      <c r="Q416" s="201"/>
      <c r="R416" s="201"/>
      <c r="S416" s="201"/>
      <c r="T416" s="202"/>
      <c r="AT416" s="203" t="s">
        <v>131</v>
      </c>
      <c r="AU416" s="203" t="s">
        <v>82</v>
      </c>
      <c r="AV416" s="13" t="s">
        <v>82</v>
      </c>
      <c r="AW416" s="13" t="s">
        <v>33</v>
      </c>
      <c r="AX416" s="13" t="s">
        <v>71</v>
      </c>
      <c r="AY416" s="203" t="s">
        <v>118</v>
      </c>
    </row>
    <row r="417" spans="1:65" s="14" customFormat="1" ht="10.199999999999999">
      <c r="B417" s="204"/>
      <c r="C417" s="205"/>
      <c r="D417" s="186" t="s">
        <v>131</v>
      </c>
      <c r="E417" s="206" t="s">
        <v>19</v>
      </c>
      <c r="F417" s="207" t="s">
        <v>557</v>
      </c>
      <c r="G417" s="205"/>
      <c r="H417" s="206" t="s">
        <v>19</v>
      </c>
      <c r="I417" s="208"/>
      <c r="J417" s="205"/>
      <c r="K417" s="205"/>
      <c r="L417" s="209"/>
      <c r="M417" s="210"/>
      <c r="N417" s="211"/>
      <c r="O417" s="211"/>
      <c r="P417" s="211"/>
      <c r="Q417" s="211"/>
      <c r="R417" s="211"/>
      <c r="S417" s="211"/>
      <c r="T417" s="212"/>
      <c r="AT417" s="213" t="s">
        <v>131</v>
      </c>
      <c r="AU417" s="213" t="s">
        <v>82</v>
      </c>
      <c r="AV417" s="14" t="s">
        <v>79</v>
      </c>
      <c r="AW417" s="14" t="s">
        <v>33</v>
      </c>
      <c r="AX417" s="14" t="s">
        <v>71</v>
      </c>
      <c r="AY417" s="213" t="s">
        <v>118</v>
      </c>
    </row>
    <row r="418" spans="1:65" s="13" customFormat="1" ht="10.199999999999999">
      <c r="B418" s="193"/>
      <c r="C418" s="194"/>
      <c r="D418" s="186" t="s">
        <v>131</v>
      </c>
      <c r="E418" s="195" t="s">
        <v>19</v>
      </c>
      <c r="F418" s="196" t="s">
        <v>558</v>
      </c>
      <c r="G418" s="194"/>
      <c r="H418" s="197">
        <v>2.4300000000000002</v>
      </c>
      <c r="I418" s="198"/>
      <c r="J418" s="194"/>
      <c r="K418" s="194"/>
      <c r="L418" s="199"/>
      <c r="M418" s="200"/>
      <c r="N418" s="201"/>
      <c r="O418" s="201"/>
      <c r="P418" s="201"/>
      <c r="Q418" s="201"/>
      <c r="R418" s="201"/>
      <c r="S418" s="201"/>
      <c r="T418" s="202"/>
      <c r="AT418" s="203" t="s">
        <v>131</v>
      </c>
      <c r="AU418" s="203" t="s">
        <v>82</v>
      </c>
      <c r="AV418" s="13" t="s">
        <v>82</v>
      </c>
      <c r="AW418" s="13" t="s">
        <v>33</v>
      </c>
      <c r="AX418" s="13" t="s">
        <v>71</v>
      </c>
      <c r="AY418" s="203" t="s">
        <v>118</v>
      </c>
    </row>
    <row r="419" spans="1:65" s="13" customFormat="1" ht="10.199999999999999">
      <c r="B419" s="193"/>
      <c r="C419" s="194"/>
      <c r="D419" s="186" t="s">
        <v>131</v>
      </c>
      <c r="E419" s="195" t="s">
        <v>19</v>
      </c>
      <c r="F419" s="196" t="s">
        <v>559</v>
      </c>
      <c r="G419" s="194"/>
      <c r="H419" s="197">
        <v>2.4630000000000001</v>
      </c>
      <c r="I419" s="198"/>
      <c r="J419" s="194"/>
      <c r="K419" s="194"/>
      <c r="L419" s="199"/>
      <c r="M419" s="200"/>
      <c r="N419" s="201"/>
      <c r="O419" s="201"/>
      <c r="P419" s="201"/>
      <c r="Q419" s="201"/>
      <c r="R419" s="201"/>
      <c r="S419" s="201"/>
      <c r="T419" s="202"/>
      <c r="AT419" s="203" t="s">
        <v>131</v>
      </c>
      <c r="AU419" s="203" t="s">
        <v>82</v>
      </c>
      <c r="AV419" s="13" t="s">
        <v>82</v>
      </c>
      <c r="AW419" s="13" t="s">
        <v>33</v>
      </c>
      <c r="AX419" s="13" t="s">
        <v>71</v>
      </c>
      <c r="AY419" s="203" t="s">
        <v>118</v>
      </c>
    </row>
    <row r="420" spans="1:65" s="13" customFormat="1" ht="10.199999999999999">
      <c r="B420" s="193"/>
      <c r="C420" s="194"/>
      <c r="D420" s="186" t="s">
        <v>131</v>
      </c>
      <c r="E420" s="195" t="s">
        <v>19</v>
      </c>
      <c r="F420" s="196" t="s">
        <v>560</v>
      </c>
      <c r="G420" s="194"/>
      <c r="H420" s="197">
        <v>1.74</v>
      </c>
      <c r="I420" s="198"/>
      <c r="J420" s="194"/>
      <c r="K420" s="194"/>
      <c r="L420" s="199"/>
      <c r="M420" s="200"/>
      <c r="N420" s="201"/>
      <c r="O420" s="201"/>
      <c r="P420" s="201"/>
      <c r="Q420" s="201"/>
      <c r="R420" s="201"/>
      <c r="S420" s="201"/>
      <c r="T420" s="202"/>
      <c r="AT420" s="203" t="s">
        <v>131</v>
      </c>
      <c r="AU420" s="203" t="s">
        <v>82</v>
      </c>
      <c r="AV420" s="13" t="s">
        <v>82</v>
      </c>
      <c r="AW420" s="13" t="s">
        <v>33</v>
      </c>
      <c r="AX420" s="13" t="s">
        <v>71</v>
      </c>
      <c r="AY420" s="203" t="s">
        <v>118</v>
      </c>
    </row>
    <row r="421" spans="1:65" s="13" customFormat="1" ht="10.199999999999999">
      <c r="B421" s="193"/>
      <c r="C421" s="194"/>
      <c r="D421" s="186" t="s">
        <v>131</v>
      </c>
      <c r="E421" s="195" t="s">
        <v>19</v>
      </c>
      <c r="F421" s="196" t="s">
        <v>561</v>
      </c>
      <c r="G421" s="194"/>
      <c r="H421" s="197">
        <v>6.38</v>
      </c>
      <c r="I421" s="198"/>
      <c r="J421" s="194"/>
      <c r="K421" s="194"/>
      <c r="L421" s="199"/>
      <c r="M421" s="200"/>
      <c r="N421" s="201"/>
      <c r="O421" s="201"/>
      <c r="P421" s="201"/>
      <c r="Q421" s="201"/>
      <c r="R421" s="201"/>
      <c r="S421" s="201"/>
      <c r="T421" s="202"/>
      <c r="AT421" s="203" t="s">
        <v>131</v>
      </c>
      <c r="AU421" s="203" t="s">
        <v>82</v>
      </c>
      <c r="AV421" s="13" t="s">
        <v>82</v>
      </c>
      <c r="AW421" s="13" t="s">
        <v>33</v>
      </c>
      <c r="AX421" s="13" t="s">
        <v>71</v>
      </c>
      <c r="AY421" s="203" t="s">
        <v>118</v>
      </c>
    </row>
    <row r="422" spans="1:65" s="13" customFormat="1" ht="10.199999999999999">
      <c r="B422" s="193"/>
      <c r="C422" s="194"/>
      <c r="D422" s="186" t="s">
        <v>131</v>
      </c>
      <c r="E422" s="195" t="s">
        <v>19</v>
      </c>
      <c r="F422" s="196" t="s">
        <v>562</v>
      </c>
      <c r="G422" s="194"/>
      <c r="H422" s="197">
        <v>15.05</v>
      </c>
      <c r="I422" s="198"/>
      <c r="J422" s="194"/>
      <c r="K422" s="194"/>
      <c r="L422" s="199"/>
      <c r="M422" s="200"/>
      <c r="N422" s="201"/>
      <c r="O422" s="201"/>
      <c r="P422" s="201"/>
      <c r="Q422" s="201"/>
      <c r="R422" s="201"/>
      <c r="S422" s="201"/>
      <c r="T422" s="202"/>
      <c r="AT422" s="203" t="s">
        <v>131</v>
      </c>
      <c r="AU422" s="203" t="s">
        <v>82</v>
      </c>
      <c r="AV422" s="13" t="s">
        <v>82</v>
      </c>
      <c r="AW422" s="13" t="s">
        <v>33</v>
      </c>
      <c r="AX422" s="13" t="s">
        <v>71</v>
      </c>
      <c r="AY422" s="203" t="s">
        <v>118</v>
      </c>
    </row>
    <row r="423" spans="1:65" s="13" customFormat="1" ht="10.199999999999999">
      <c r="B423" s="193"/>
      <c r="C423" s="194"/>
      <c r="D423" s="186" t="s">
        <v>131</v>
      </c>
      <c r="E423" s="195" t="s">
        <v>19</v>
      </c>
      <c r="F423" s="196" t="s">
        <v>563</v>
      </c>
      <c r="G423" s="194"/>
      <c r="H423" s="197">
        <v>3.7120000000000002</v>
      </c>
      <c r="I423" s="198"/>
      <c r="J423" s="194"/>
      <c r="K423" s="194"/>
      <c r="L423" s="199"/>
      <c r="M423" s="200"/>
      <c r="N423" s="201"/>
      <c r="O423" s="201"/>
      <c r="P423" s="201"/>
      <c r="Q423" s="201"/>
      <c r="R423" s="201"/>
      <c r="S423" s="201"/>
      <c r="T423" s="202"/>
      <c r="AT423" s="203" t="s">
        <v>131</v>
      </c>
      <c r="AU423" s="203" t="s">
        <v>82</v>
      </c>
      <c r="AV423" s="13" t="s">
        <v>82</v>
      </c>
      <c r="AW423" s="13" t="s">
        <v>33</v>
      </c>
      <c r="AX423" s="13" t="s">
        <v>71</v>
      </c>
      <c r="AY423" s="203" t="s">
        <v>118</v>
      </c>
    </row>
    <row r="424" spans="1:65" s="13" customFormat="1" ht="10.199999999999999">
      <c r="B424" s="193"/>
      <c r="C424" s="194"/>
      <c r="D424" s="186" t="s">
        <v>131</v>
      </c>
      <c r="E424" s="195" t="s">
        <v>19</v>
      </c>
      <c r="F424" s="196" t="s">
        <v>564</v>
      </c>
      <c r="G424" s="194"/>
      <c r="H424" s="197">
        <v>3.63</v>
      </c>
      <c r="I424" s="198"/>
      <c r="J424" s="194"/>
      <c r="K424" s="194"/>
      <c r="L424" s="199"/>
      <c r="M424" s="200"/>
      <c r="N424" s="201"/>
      <c r="O424" s="201"/>
      <c r="P424" s="201"/>
      <c r="Q424" s="201"/>
      <c r="R424" s="201"/>
      <c r="S424" s="201"/>
      <c r="T424" s="202"/>
      <c r="AT424" s="203" t="s">
        <v>131</v>
      </c>
      <c r="AU424" s="203" t="s">
        <v>82</v>
      </c>
      <c r="AV424" s="13" t="s">
        <v>82</v>
      </c>
      <c r="AW424" s="13" t="s">
        <v>33</v>
      </c>
      <c r="AX424" s="13" t="s">
        <v>71</v>
      </c>
      <c r="AY424" s="203" t="s">
        <v>118</v>
      </c>
    </row>
    <row r="425" spans="1:65" s="13" customFormat="1" ht="10.199999999999999">
      <c r="B425" s="193"/>
      <c r="C425" s="194"/>
      <c r="D425" s="186" t="s">
        <v>131</v>
      </c>
      <c r="E425" s="195" t="s">
        <v>19</v>
      </c>
      <c r="F425" s="196" t="s">
        <v>565</v>
      </c>
      <c r="G425" s="194"/>
      <c r="H425" s="197">
        <v>-41.427999999999997</v>
      </c>
      <c r="I425" s="198"/>
      <c r="J425" s="194"/>
      <c r="K425" s="194"/>
      <c r="L425" s="199"/>
      <c r="M425" s="200"/>
      <c r="N425" s="201"/>
      <c r="O425" s="201"/>
      <c r="P425" s="201"/>
      <c r="Q425" s="201"/>
      <c r="R425" s="201"/>
      <c r="S425" s="201"/>
      <c r="T425" s="202"/>
      <c r="AT425" s="203" t="s">
        <v>131</v>
      </c>
      <c r="AU425" s="203" t="s">
        <v>82</v>
      </c>
      <c r="AV425" s="13" t="s">
        <v>82</v>
      </c>
      <c r="AW425" s="13" t="s">
        <v>33</v>
      </c>
      <c r="AX425" s="13" t="s">
        <v>71</v>
      </c>
      <c r="AY425" s="203" t="s">
        <v>118</v>
      </c>
    </row>
    <row r="426" spans="1:65" s="13" customFormat="1" ht="10.199999999999999">
      <c r="B426" s="193"/>
      <c r="C426" s="194"/>
      <c r="D426" s="186" t="s">
        <v>131</v>
      </c>
      <c r="E426" s="195" t="s">
        <v>19</v>
      </c>
      <c r="F426" s="196" t="s">
        <v>566</v>
      </c>
      <c r="G426" s="194"/>
      <c r="H426" s="197">
        <v>-30.131</v>
      </c>
      <c r="I426" s="198"/>
      <c r="J426" s="194"/>
      <c r="K426" s="194"/>
      <c r="L426" s="199"/>
      <c r="M426" s="200"/>
      <c r="N426" s="201"/>
      <c r="O426" s="201"/>
      <c r="P426" s="201"/>
      <c r="Q426" s="201"/>
      <c r="R426" s="201"/>
      <c r="S426" s="201"/>
      <c r="T426" s="202"/>
      <c r="AT426" s="203" t="s">
        <v>131</v>
      </c>
      <c r="AU426" s="203" t="s">
        <v>82</v>
      </c>
      <c r="AV426" s="13" t="s">
        <v>82</v>
      </c>
      <c r="AW426" s="13" t="s">
        <v>33</v>
      </c>
      <c r="AX426" s="13" t="s">
        <v>71</v>
      </c>
      <c r="AY426" s="203" t="s">
        <v>118</v>
      </c>
    </row>
    <row r="427" spans="1:65" s="2" customFormat="1" ht="14.4" customHeight="1">
      <c r="A427" s="34"/>
      <c r="B427" s="35"/>
      <c r="C427" s="215" t="s">
        <v>567</v>
      </c>
      <c r="D427" s="215" t="s">
        <v>568</v>
      </c>
      <c r="E427" s="216" t="s">
        <v>569</v>
      </c>
      <c r="F427" s="217" t="s">
        <v>570</v>
      </c>
      <c r="G427" s="218" t="s">
        <v>571</v>
      </c>
      <c r="H427" s="219">
        <v>2762.1129999999998</v>
      </c>
      <c r="I427" s="220"/>
      <c r="J427" s="221">
        <f>ROUND(I427*H427,2)</f>
        <v>0</v>
      </c>
      <c r="K427" s="217" t="s">
        <v>124</v>
      </c>
      <c r="L427" s="222"/>
      <c r="M427" s="223" t="s">
        <v>19</v>
      </c>
      <c r="N427" s="224" t="s">
        <v>42</v>
      </c>
      <c r="O427" s="64"/>
      <c r="P427" s="182">
        <f>O427*H427</f>
        <v>0</v>
      </c>
      <c r="Q427" s="182">
        <v>1</v>
      </c>
      <c r="R427" s="182">
        <f>Q427*H427</f>
        <v>2762.1129999999998</v>
      </c>
      <c r="S427" s="182">
        <v>0</v>
      </c>
      <c r="T427" s="183">
        <f>S427*H427</f>
        <v>0</v>
      </c>
      <c r="U427" s="34"/>
      <c r="V427" s="34"/>
      <c r="W427" s="34"/>
      <c r="X427" s="34"/>
      <c r="Y427" s="34"/>
      <c r="Z427" s="34"/>
      <c r="AA427" s="34"/>
      <c r="AB427" s="34"/>
      <c r="AC427" s="34"/>
      <c r="AD427" s="34"/>
      <c r="AE427" s="34"/>
      <c r="AR427" s="184" t="s">
        <v>195</v>
      </c>
      <c r="AT427" s="184" t="s">
        <v>568</v>
      </c>
      <c r="AU427" s="184" t="s">
        <v>82</v>
      </c>
      <c r="AY427" s="17" t="s">
        <v>118</v>
      </c>
      <c r="BE427" s="185">
        <f>IF(N427="základní",J427,0)</f>
        <v>0</v>
      </c>
      <c r="BF427" s="185">
        <f>IF(N427="snížená",J427,0)</f>
        <v>0</v>
      </c>
      <c r="BG427" s="185">
        <f>IF(N427="zákl. přenesená",J427,0)</f>
        <v>0</v>
      </c>
      <c r="BH427" s="185">
        <f>IF(N427="sníž. přenesená",J427,0)</f>
        <v>0</v>
      </c>
      <c r="BI427" s="185">
        <f>IF(N427="nulová",J427,0)</f>
        <v>0</v>
      </c>
      <c r="BJ427" s="17" t="s">
        <v>79</v>
      </c>
      <c r="BK427" s="185">
        <f>ROUND(I427*H427,2)</f>
        <v>0</v>
      </c>
      <c r="BL427" s="17" t="s">
        <v>125</v>
      </c>
      <c r="BM427" s="184" t="s">
        <v>572</v>
      </c>
    </row>
    <row r="428" spans="1:65" s="2" customFormat="1" ht="10.199999999999999">
      <c r="A428" s="34"/>
      <c r="B428" s="35"/>
      <c r="C428" s="36"/>
      <c r="D428" s="186" t="s">
        <v>127</v>
      </c>
      <c r="E428" s="36"/>
      <c r="F428" s="187" t="s">
        <v>570</v>
      </c>
      <c r="G428" s="36"/>
      <c r="H428" s="36"/>
      <c r="I428" s="188"/>
      <c r="J428" s="36"/>
      <c r="K428" s="36"/>
      <c r="L428" s="39"/>
      <c r="M428" s="189"/>
      <c r="N428" s="190"/>
      <c r="O428" s="64"/>
      <c r="P428" s="64"/>
      <c r="Q428" s="64"/>
      <c r="R428" s="64"/>
      <c r="S428" s="64"/>
      <c r="T428" s="65"/>
      <c r="U428" s="34"/>
      <c r="V428" s="34"/>
      <c r="W428" s="34"/>
      <c r="X428" s="34"/>
      <c r="Y428" s="34"/>
      <c r="Z428" s="34"/>
      <c r="AA428" s="34"/>
      <c r="AB428" s="34"/>
      <c r="AC428" s="34"/>
      <c r="AD428" s="34"/>
      <c r="AE428" s="34"/>
      <c r="AT428" s="17" t="s">
        <v>127</v>
      </c>
      <c r="AU428" s="17" t="s">
        <v>82</v>
      </c>
    </row>
    <row r="429" spans="1:65" s="2" customFormat="1" ht="10.199999999999999">
      <c r="A429" s="34"/>
      <c r="B429" s="35"/>
      <c r="C429" s="36"/>
      <c r="D429" s="191" t="s">
        <v>129</v>
      </c>
      <c r="E429" s="36"/>
      <c r="F429" s="192" t="s">
        <v>573</v>
      </c>
      <c r="G429" s="36"/>
      <c r="H429" s="36"/>
      <c r="I429" s="188"/>
      <c r="J429" s="36"/>
      <c r="K429" s="36"/>
      <c r="L429" s="39"/>
      <c r="M429" s="189"/>
      <c r="N429" s="190"/>
      <c r="O429" s="64"/>
      <c r="P429" s="64"/>
      <c r="Q429" s="64"/>
      <c r="R429" s="64"/>
      <c r="S429" s="64"/>
      <c r="T429" s="65"/>
      <c r="U429" s="34"/>
      <c r="V429" s="34"/>
      <c r="W429" s="34"/>
      <c r="X429" s="34"/>
      <c r="Y429" s="34"/>
      <c r="Z429" s="34"/>
      <c r="AA429" s="34"/>
      <c r="AB429" s="34"/>
      <c r="AC429" s="34"/>
      <c r="AD429" s="34"/>
      <c r="AE429" s="34"/>
      <c r="AT429" s="17" t="s">
        <v>129</v>
      </c>
      <c r="AU429" s="17" t="s">
        <v>82</v>
      </c>
    </row>
    <row r="430" spans="1:65" s="13" customFormat="1" ht="10.199999999999999">
      <c r="B430" s="193"/>
      <c r="C430" s="194"/>
      <c r="D430" s="186" t="s">
        <v>131</v>
      </c>
      <c r="E430" s="195" t="s">
        <v>19</v>
      </c>
      <c r="F430" s="196" t="s">
        <v>574</v>
      </c>
      <c r="G430" s="194"/>
      <c r="H430" s="197">
        <v>2762.1129999999998</v>
      </c>
      <c r="I430" s="198"/>
      <c r="J430" s="194"/>
      <c r="K430" s="194"/>
      <c r="L430" s="199"/>
      <c r="M430" s="200"/>
      <c r="N430" s="201"/>
      <c r="O430" s="201"/>
      <c r="P430" s="201"/>
      <c r="Q430" s="201"/>
      <c r="R430" s="201"/>
      <c r="S430" s="201"/>
      <c r="T430" s="202"/>
      <c r="AT430" s="203" t="s">
        <v>131</v>
      </c>
      <c r="AU430" s="203" t="s">
        <v>82</v>
      </c>
      <c r="AV430" s="13" t="s">
        <v>82</v>
      </c>
      <c r="AW430" s="13" t="s">
        <v>33</v>
      </c>
      <c r="AX430" s="13" t="s">
        <v>79</v>
      </c>
      <c r="AY430" s="203" t="s">
        <v>118</v>
      </c>
    </row>
    <row r="431" spans="1:65" s="2" customFormat="1" ht="19.8" customHeight="1">
      <c r="A431" s="34"/>
      <c r="B431" s="35"/>
      <c r="C431" s="173" t="s">
        <v>575</v>
      </c>
      <c r="D431" s="173" t="s">
        <v>120</v>
      </c>
      <c r="E431" s="174" t="s">
        <v>576</v>
      </c>
      <c r="F431" s="175" t="s">
        <v>577</v>
      </c>
      <c r="G431" s="176" t="s">
        <v>150</v>
      </c>
      <c r="H431" s="177">
        <v>36.299999999999997</v>
      </c>
      <c r="I431" s="178"/>
      <c r="J431" s="179">
        <f>ROUND(I431*H431,2)</f>
        <v>0</v>
      </c>
      <c r="K431" s="175" t="s">
        <v>124</v>
      </c>
      <c r="L431" s="39"/>
      <c r="M431" s="180" t="s">
        <v>19</v>
      </c>
      <c r="N431" s="181" t="s">
        <v>42</v>
      </c>
      <c r="O431" s="64"/>
      <c r="P431" s="182">
        <f>O431*H431</f>
        <v>0</v>
      </c>
      <c r="Q431" s="182">
        <v>0</v>
      </c>
      <c r="R431" s="182">
        <f>Q431*H431</f>
        <v>0</v>
      </c>
      <c r="S431" s="182">
        <v>0</v>
      </c>
      <c r="T431" s="183">
        <f>S431*H431</f>
        <v>0</v>
      </c>
      <c r="U431" s="34"/>
      <c r="V431" s="34"/>
      <c r="W431" s="34"/>
      <c r="X431" s="34"/>
      <c r="Y431" s="34"/>
      <c r="Z431" s="34"/>
      <c r="AA431" s="34"/>
      <c r="AB431" s="34"/>
      <c r="AC431" s="34"/>
      <c r="AD431" s="34"/>
      <c r="AE431" s="34"/>
      <c r="AR431" s="184" t="s">
        <v>125</v>
      </c>
      <c r="AT431" s="184" t="s">
        <v>120</v>
      </c>
      <c r="AU431" s="184" t="s">
        <v>82</v>
      </c>
      <c r="AY431" s="17" t="s">
        <v>118</v>
      </c>
      <c r="BE431" s="185">
        <f>IF(N431="základní",J431,0)</f>
        <v>0</v>
      </c>
      <c r="BF431" s="185">
        <f>IF(N431="snížená",J431,0)</f>
        <v>0</v>
      </c>
      <c r="BG431" s="185">
        <f>IF(N431="zákl. přenesená",J431,0)</f>
        <v>0</v>
      </c>
      <c r="BH431" s="185">
        <f>IF(N431="sníž. přenesená",J431,0)</f>
        <v>0</v>
      </c>
      <c r="BI431" s="185">
        <f>IF(N431="nulová",J431,0)</f>
        <v>0</v>
      </c>
      <c r="BJ431" s="17" t="s">
        <v>79</v>
      </c>
      <c r="BK431" s="185">
        <f>ROUND(I431*H431,2)</f>
        <v>0</v>
      </c>
      <c r="BL431" s="17" t="s">
        <v>125</v>
      </c>
      <c r="BM431" s="184" t="s">
        <v>578</v>
      </c>
    </row>
    <row r="432" spans="1:65" s="2" customFormat="1" ht="19.2">
      <c r="A432" s="34"/>
      <c r="B432" s="35"/>
      <c r="C432" s="36"/>
      <c r="D432" s="186" t="s">
        <v>127</v>
      </c>
      <c r="E432" s="36"/>
      <c r="F432" s="187" t="s">
        <v>579</v>
      </c>
      <c r="G432" s="36"/>
      <c r="H432" s="36"/>
      <c r="I432" s="188"/>
      <c r="J432" s="36"/>
      <c r="K432" s="36"/>
      <c r="L432" s="39"/>
      <c r="M432" s="189"/>
      <c r="N432" s="190"/>
      <c r="O432" s="64"/>
      <c r="P432" s="64"/>
      <c r="Q432" s="64"/>
      <c r="R432" s="64"/>
      <c r="S432" s="64"/>
      <c r="T432" s="65"/>
      <c r="U432" s="34"/>
      <c r="V432" s="34"/>
      <c r="W432" s="34"/>
      <c r="X432" s="34"/>
      <c r="Y432" s="34"/>
      <c r="Z432" s="34"/>
      <c r="AA432" s="34"/>
      <c r="AB432" s="34"/>
      <c r="AC432" s="34"/>
      <c r="AD432" s="34"/>
      <c r="AE432" s="34"/>
      <c r="AT432" s="17" t="s">
        <v>127</v>
      </c>
      <c r="AU432" s="17" t="s">
        <v>82</v>
      </c>
    </row>
    <row r="433" spans="1:65" s="2" customFormat="1" ht="10.199999999999999">
      <c r="A433" s="34"/>
      <c r="B433" s="35"/>
      <c r="C433" s="36"/>
      <c r="D433" s="191" t="s">
        <v>129</v>
      </c>
      <c r="E433" s="36"/>
      <c r="F433" s="192" t="s">
        <v>580</v>
      </c>
      <c r="G433" s="36"/>
      <c r="H433" s="36"/>
      <c r="I433" s="188"/>
      <c r="J433" s="36"/>
      <c r="K433" s="36"/>
      <c r="L433" s="39"/>
      <c r="M433" s="189"/>
      <c r="N433" s="190"/>
      <c r="O433" s="64"/>
      <c r="P433" s="64"/>
      <c r="Q433" s="64"/>
      <c r="R433" s="64"/>
      <c r="S433" s="64"/>
      <c r="T433" s="65"/>
      <c r="U433" s="34"/>
      <c r="V433" s="34"/>
      <c r="W433" s="34"/>
      <c r="X433" s="34"/>
      <c r="Y433" s="34"/>
      <c r="Z433" s="34"/>
      <c r="AA433" s="34"/>
      <c r="AB433" s="34"/>
      <c r="AC433" s="34"/>
      <c r="AD433" s="34"/>
      <c r="AE433" s="34"/>
      <c r="AT433" s="17" t="s">
        <v>129</v>
      </c>
      <c r="AU433" s="17" t="s">
        <v>82</v>
      </c>
    </row>
    <row r="434" spans="1:65" s="13" customFormat="1" ht="10.199999999999999">
      <c r="B434" s="193"/>
      <c r="C434" s="194"/>
      <c r="D434" s="186" t="s">
        <v>131</v>
      </c>
      <c r="E434" s="195" t="s">
        <v>19</v>
      </c>
      <c r="F434" s="196" t="s">
        <v>581</v>
      </c>
      <c r="G434" s="194"/>
      <c r="H434" s="197">
        <v>36.299999999999997</v>
      </c>
      <c r="I434" s="198"/>
      <c r="J434" s="194"/>
      <c r="K434" s="194"/>
      <c r="L434" s="199"/>
      <c r="M434" s="200"/>
      <c r="N434" s="201"/>
      <c r="O434" s="201"/>
      <c r="P434" s="201"/>
      <c r="Q434" s="201"/>
      <c r="R434" s="201"/>
      <c r="S434" s="201"/>
      <c r="T434" s="202"/>
      <c r="AT434" s="203" t="s">
        <v>131</v>
      </c>
      <c r="AU434" s="203" t="s">
        <v>82</v>
      </c>
      <c r="AV434" s="13" t="s">
        <v>82</v>
      </c>
      <c r="AW434" s="13" t="s">
        <v>33</v>
      </c>
      <c r="AX434" s="13" t="s">
        <v>71</v>
      </c>
      <c r="AY434" s="203" t="s">
        <v>118</v>
      </c>
    </row>
    <row r="435" spans="1:65" s="2" customFormat="1" ht="14.4" customHeight="1">
      <c r="A435" s="34"/>
      <c r="B435" s="35"/>
      <c r="C435" s="173" t="s">
        <v>582</v>
      </c>
      <c r="D435" s="173" t="s">
        <v>120</v>
      </c>
      <c r="E435" s="174" t="s">
        <v>583</v>
      </c>
      <c r="F435" s="175" t="s">
        <v>584</v>
      </c>
      <c r="G435" s="176" t="s">
        <v>150</v>
      </c>
      <c r="H435" s="177">
        <v>36.299999999999997</v>
      </c>
      <c r="I435" s="178"/>
      <c r="J435" s="179">
        <f>ROUND(I435*H435,2)</f>
        <v>0</v>
      </c>
      <c r="K435" s="175" t="s">
        <v>124</v>
      </c>
      <c r="L435" s="39"/>
      <c r="M435" s="180" t="s">
        <v>19</v>
      </c>
      <c r="N435" s="181" t="s">
        <v>42</v>
      </c>
      <c r="O435" s="64"/>
      <c r="P435" s="182">
        <f>O435*H435</f>
        <v>0</v>
      </c>
      <c r="Q435" s="182">
        <v>0</v>
      </c>
      <c r="R435" s="182">
        <f>Q435*H435</f>
        <v>0</v>
      </c>
      <c r="S435" s="182">
        <v>0</v>
      </c>
      <c r="T435" s="183">
        <f>S435*H435</f>
        <v>0</v>
      </c>
      <c r="U435" s="34"/>
      <c r="V435" s="34"/>
      <c r="W435" s="34"/>
      <c r="X435" s="34"/>
      <c r="Y435" s="34"/>
      <c r="Z435" s="34"/>
      <c r="AA435" s="34"/>
      <c r="AB435" s="34"/>
      <c r="AC435" s="34"/>
      <c r="AD435" s="34"/>
      <c r="AE435" s="34"/>
      <c r="AR435" s="184" t="s">
        <v>125</v>
      </c>
      <c r="AT435" s="184" t="s">
        <v>120</v>
      </c>
      <c r="AU435" s="184" t="s">
        <v>82</v>
      </c>
      <c r="AY435" s="17" t="s">
        <v>118</v>
      </c>
      <c r="BE435" s="185">
        <f>IF(N435="základní",J435,0)</f>
        <v>0</v>
      </c>
      <c r="BF435" s="185">
        <f>IF(N435="snížená",J435,0)</f>
        <v>0</v>
      </c>
      <c r="BG435" s="185">
        <f>IF(N435="zákl. přenesená",J435,0)</f>
        <v>0</v>
      </c>
      <c r="BH435" s="185">
        <f>IF(N435="sníž. přenesená",J435,0)</f>
        <v>0</v>
      </c>
      <c r="BI435" s="185">
        <f>IF(N435="nulová",J435,0)</f>
        <v>0</v>
      </c>
      <c r="BJ435" s="17" t="s">
        <v>79</v>
      </c>
      <c r="BK435" s="185">
        <f>ROUND(I435*H435,2)</f>
        <v>0</v>
      </c>
      <c r="BL435" s="17" t="s">
        <v>125</v>
      </c>
      <c r="BM435" s="184" t="s">
        <v>585</v>
      </c>
    </row>
    <row r="436" spans="1:65" s="2" customFormat="1" ht="10.199999999999999">
      <c r="A436" s="34"/>
      <c r="B436" s="35"/>
      <c r="C436" s="36"/>
      <c r="D436" s="186" t="s">
        <v>127</v>
      </c>
      <c r="E436" s="36"/>
      <c r="F436" s="187" t="s">
        <v>586</v>
      </c>
      <c r="G436" s="36"/>
      <c r="H436" s="36"/>
      <c r="I436" s="188"/>
      <c r="J436" s="36"/>
      <c r="K436" s="36"/>
      <c r="L436" s="39"/>
      <c r="M436" s="189"/>
      <c r="N436" s="190"/>
      <c r="O436" s="64"/>
      <c r="P436" s="64"/>
      <c r="Q436" s="64"/>
      <c r="R436" s="64"/>
      <c r="S436" s="64"/>
      <c r="T436" s="65"/>
      <c r="U436" s="34"/>
      <c r="V436" s="34"/>
      <c r="W436" s="34"/>
      <c r="X436" s="34"/>
      <c r="Y436" s="34"/>
      <c r="Z436" s="34"/>
      <c r="AA436" s="34"/>
      <c r="AB436" s="34"/>
      <c r="AC436" s="34"/>
      <c r="AD436" s="34"/>
      <c r="AE436" s="34"/>
      <c r="AT436" s="17" t="s">
        <v>127</v>
      </c>
      <c r="AU436" s="17" t="s">
        <v>82</v>
      </c>
    </row>
    <row r="437" spans="1:65" s="2" customFormat="1" ht="10.199999999999999">
      <c r="A437" s="34"/>
      <c r="B437" s="35"/>
      <c r="C437" s="36"/>
      <c r="D437" s="191" t="s">
        <v>129</v>
      </c>
      <c r="E437" s="36"/>
      <c r="F437" s="192" t="s">
        <v>587</v>
      </c>
      <c r="G437" s="36"/>
      <c r="H437" s="36"/>
      <c r="I437" s="188"/>
      <c r="J437" s="36"/>
      <c r="K437" s="36"/>
      <c r="L437" s="39"/>
      <c r="M437" s="189"/>
      <c r="N437" s="190"/>
      <c r="O437" s="64"/>
      <c r="P437" s="64"/>
      <c r="Q437" s="64"/>
      <c r="R437" s="64"/>
      <c r="S437" s="64"/>
      <c r="T437" s="65"/>
      <c r="U437" s="34"/>
      <c r="V437" s="34"/>
      <c r="W437" s="34"/>
      <c r="X437" s="34"/>
      <c r="Y437" s="34"/>
      <c r="Z437" s="34"/>
      <c r="AA437" s="34"/>
      <c r="AB437" s="34"/>
      <c r="AC437" s="34"/>
      <c r="AD437" s="34"/>
      <c r="AE437" s="34"/>
      <c r="AT437" s="17" t="s">
        <v>129</v>
      </c>
      <c r="AU437" s="17" t="s">
        <v>82</v>
      </c>
    </row>
    <row r="438" spans="1:65" s="2" customFormat="1" ht="14.4" customHeight="1">
      <c r="A438" s="34"/>
      <c r="B438" s="35"/>
      <c r="C438" s="215" t="s">
        <v>588</v>
      </c>
      <c r="D438" s="215" t="s">
        <v>568</v>
      </c>
      <c r="E438" s="216" t="s">
        <v>589</v>
      </c>
      <c r="F438" s="217" t="s">
        <v>590</v>
      </c>
      <c r="G438" s="218" t="s">
        <v>591</v>
      </c>
      <c r="H438" s="219">
        <v>0.748</v>
      </c>
      <c r="I438" s="220"/>
      <c r="J438" s="221">
        <f>ROUND(I438*H438,2)</f>
        <v>0</v>
      </c>
      <c r="K438" s="217" t="s">
        <v>124</v>
      </c>
      <c r="L438" s="222"/>
      <c r="M438" s="223" t="s">
        <v>19</v>
      </c>
      <c r="N438" s="224" t="s">
        <v>42</v>
      </c>
      <c r="O438" s="64"/>
      <c r="P438" s="182">
        <f>O438*H438</f>
        <v>0</v>
      </c>
      <c r="Q438" s="182">
        <v>1E-3</v>
      </c>
      <c r="R438" s="182">
        <f>Q438*H438</f>
        <v>7.4799999999999997E-4</v>
      </c>
      <c r="S438" s="182">
        <v>0</v>
      </c>
      <c r="T438" s="183">
        <f>S438*H438</f>
        <v>0</v>
      </c>
      <c r="U438" s="34"/>
      <c r="V438" s="34"/>
      <c r="W438" s="34"/>
      <c r="X438" s="34"/>
      <c r="Y438" s="34"/>
      <c r="Z438" s="34"/>
      <c r="AA438" s="34"/>
      <c r="AB438" s="34"/>
      <c r="AC438" s="34"/>
      <c r="AD438" s="34"/>
      <c r="AE438" s="34"/>
      <c r="AR438" s="184" t="s">
        <v>195</v>
      </c>
      <c r="AT438" s="184" t="s">
        <v>568</v>
      </c>
      <c r="AU438" s="184" t="s">
        <v>82</v>
      </c>
      <c r="AY438" s="17" t="s">
        <v>118</v>
      </c>
      <c r="BE438" s="185">
        <f>IF(N438="základní",J438,0)</f>
        <v>0</v>
      </c>
      <c r="BF438" s="185">
        <f>IF(N438="snížená",J438,0)</f>
        <v>0</v>
      </c>
      <c r="BG438" s="185">
        <f>IF(N438="zákl. přenesená",J438,0)</f>
        <v>0</v>
      </c>
      <c r="BH438" s="185">
        <f>IF(N438="sníž. přenesená",J438,0)</f>
        <v>0</v>
      </c>
      <c r="BI438" s="185">
        <f>IF(N438="nulová",J438,0)</f>
        <v>0</v>
      </c>
      <c r="BJ438" s="17" t="s">
        <v>79</v>
      </c>
      <c r="BK438" s="185">
        <f>ROUND(I438*H438,2)</f>
        <v>0</v>
      </c>
      <c r="BL438" s="17" t="s">
        <v>125</v>
      </c>
      <c r="BM438" s="184" t="s">
        <v>592</v>
      </c>
    </row>
    <row r="439" spans="1:65" s="2" customFormat="1" ht="10.199999999999999">
      <c r="A439" s="34"/>
      <c r="B439" s="35"/>
      <c r="C439" s="36"/>
      <c r="D439" s="186" t="s">
        <v>127</v>
      </c>
      <c r="E439" s="36"/>
      <c r="F439" s="187" t="s">
        <v>590</v>
      </c>
      <c r="G439" s="36"/>
      <c r="H439" s="36"/>
      <c r="I439" s="188"/>
      <c r="J439" s="36"/>
      <c r="K439" s="36"/>
      <c r="L439" s="39"/>
      <c r="M439" s="189"/>
      <c r="N439" s="190"/>
      <c r="O439" s="64"/>
      <c r="P439" s="64"/>
      <c r="Q439" s="64"/>
      <c r="R439" s="64"/>
      <c r="S439" s="64"/>
      <c r="T439" s="65"/>
      <c r="U439" s="34"/>
      <c r="V439" s="34"/>
      <c r="W439" s="34"/>
      <c r="X439" s="34"/>
      <c r="Y439" s="34"/>
      <c r="Z439" s="34"/>
      <c r="AA439" s="34"/>
      <c r="AB439" s="34"/>
      <c r="AC439" s="34"/>
      <c r="AD439" s="34"/>
      <c r="AE439" s="34"/>
      <c r="AT439" s="17" t="s">
        <v>127</v>
      </c>
      <c r="AU439" s="17" t="s">
        <v>82</v>
      </c>
    </row>
    <row r="440" spans="1:65" s="2" customFormat="1" ht="10.199999999999999">
      <c r="A440" s="34"/>
      <c r="B440" s="35"/>
      <c r="C440" s="36"/>
      <c r="D440" s="191" t="s">
        <v>129</v>
      </c>
      <c r="E440" s="36"/>
      <c r="F440" s="192" t="s">
        <v>593</v>
      </c>
      <c r="G440" s="36"/>
      <c r="H440" s="36"/>
      <c r="I440" s="188"/>
      <c r="J440" s="36"/>
      <c r="K440" s="36"/>
      <c r="L440" s="39"/>
      <c r="M440" s="189"/>
      <c r="N440" s="190"/>
      <c r="O440" s="64"/>
      <c r="P440" s="64"/>
      <c r="Q440" s="64"/>
      <c r="R440" s="64"/>
      <c r="S440" s="64"/>
      <c r="T440" s="65"/>
      <c r="U440" s="34"/>
      <c r="V440" s="34"/>
      <c r="W440" s="34"/>
      <c r="X440" s="34"/>
      <c r="Y440" s="34"/>
      <c r="Z440" s="34"/>
      <c r="AA440" s="34"/>
      <c r="AB440" s="34"/>
      <c r="AC440" s="34"/>
      <c r="AD440" s="34"/>
      <c r="AE440" s="34"/>
      <c r="AT440" s="17" t="s">
        <v>129</v>
      </c>
      <c r="AU440" s="17" t="s">
        <v>82</v>
      </c>
    </row>
    <row r="441" spans="1:65" s="13" customFormat="1" ht="10.199999999999999">
      <c r="B441" s="193"/>
      <c r="C441" s="194"/>
      <c r="D441" s="186" t="s">
        <v>131</v>
      </c>
      <c r="E441" s="195" t="s">
        <v>19</v>
      </c>
      <c r="F441" s="196" t="s">
        <v>594</v>
      </c>
      <c r="G441" s="194"/>
      <c r="H441" s="197">
        <v>0.748</v>
      </c>
      <c r="I441" s="198"/>
      <c r="J441" s="194"/>
      <c r="K441" s="194"/>
      <c r="L441" s="199"/>
      <c r="M441" s="200"/>
      <c r="N441" s="201"/>
      <c r="O441" s="201"/>
      <c r="P441" s="201"/>
      <c r="Q441" s="201"/>
      <c r="R441" s="201"/>
      <c r="S441" s="201"/>
      <c r="T441" s="202"/>
      <c r="AT441" s="203" t="s">
        <v>131</v>
      </c>
      <c r="AU441" s="203" t="s">
        <v>82</v>
      </c>
      <c r="AV441" s="13" t="s">
        <v>82</v>
      </c>
      <c r="AW441" s="13" t="s">
        <v>33</v>
      </c>
      <c r="AX441" s="13" t="s">
        <v>79</v>
      </c>
      <c r="AY441" s="203" t="s">
        <v>118</v>
      </c>
    </row>
    <row r="442" spans="1:65" s="12" customFormat="1" ht="22.8" customHeight="1">
      <c r="B442" s="157"/>
      <c r="C442" s="158"/>
      <c r="D442" s="159" t="s">
        <v>70</v>
      </c>
      <c r="E442" s="171" t="s">
        <v>125</v>
      </c>
      <c r="F442" s="171" t="s">
        <v>595</v>
      </c>
      <c r="G442" s="158"/>
      <c r="H442" s="158"/>
      <c r="I442" s="161"/>
      <c r="J442" s="172">
        <f>BK442</f>
        <v>0</v>
      </c>
      <c r="K442" s="158"/>
      <c r="L442" s="163"/>
      <c r="M442" s="164"/>
      <c r="N442" s="165"/>
      <c r="O442" s="165"/>
      <c r="P442" s="166">
        <f>SUM(P443:P471)</f>
        <v>0</v>
      </c>
      <c r="Q442" s="165"/>
      <c r="R442" s="166">
        <f>SUM(R443:R471)</f>
        <v>393.32641891999998</v>
      </c>
      <c r="S442" s="165"/>
      <c r="T442" s="167">
        <f>SUM(T443:T471)</f>
        <v>0</v>
      </c>
      <c r="AR442" s="168" t="s">
        <v>79</v>
      </c>
      <c r="AT442" s="169" t="s">
        <v>70</v>
      </c>
      <c r="AU442" s="169" t="s">
        <v>79</v>
      </c>
      <c r="AY442" s="168" t="s">
        <v>118</v>
      </c>
      <c r="BK442" s="170">
        <f>SUM(BK443:BK471)</f>
        <v>0</v>
      </c>
    </row>
    <row r="443" spans="1:65" s="2" customFormat="1" ht="14.4" customHeight="1">
      <c r="A443" s="34"/>
      <c r="B443" s="35"/>
      <c r="C443" s="173" t="s">
        <v>596</v>
      </c>
      <c r="D443" s="173" t="s">
        <v>120</v>
      </c>
      <c r="E443" s="174" t="s">
        <v>597</v>
      </c>
      <c r="F443" s="175" t="s">
        <v>598</v>
      </c>
      <c r="G443" s="176" t="s">
        <v>241</v>
      </c>
      <c r="H443" s="177">
        <v>161.23599999999999</v>
      </c>
      <c r="I443" s="178"/>
      <c r="J443" s="179">
        <f>ROUND(I443*H443,2)</f>
        <v>0</v>
      </c>
      <c r="K443" s="175" t="s">
        <v>124</v>
      </c>
      <c r="L443" s="39"/>
      <c r="M443" s="180" t="s">
        <v>19</v>
      </c>
      <c r="N443" s="181" t="s">
        <v>42</v>
      </c>
      <c r="O443" s="64"/>
      <c r="P443" s="182">
        <f>O443*H443</f>
        <v>0</v>
      </c>
      <c r="Q443" s="182">
        <v>1.8907700000000001</v>
      </c>
      <c r="R443" s="182">
        <f>Q443*H443</f>
        <v>304.86019171999999</v>
      </c>
      <c r="S443" s="182">
        <v>0</v>
      </c>
      <c r="T443" s="183">
        <f>S443*H443</f>
        <v>0</v>
      </c>
      <c r="U443" s="34"/>
      <c r="V443" s="34"/>
      <c r="W443" s="34"/>
      <c r="X443" s="34"/>
      <c r="Y443" s="34"/>
      <c r="Z443" s="34"/>
      <c r="AA443" s="34"/>
      <c r="AB443" s="34"/>
      <c r="AC443" s="34"/>
      <c r="AD443" s="34"/>
      <c r="AE443" s="34"/>
      <c r="AR443" s="184" t="s">
        <v>125</v>
      </c>
      <c r="AT443" s="184" t="s">
        <v>120</v>
      </c>
      <c r="AU443" s="184" t="s">
        <v>82</v>
      </c>
      <c r="AY443" s="17" t="s">
        <v>118</v>
      </c>
      <c r="BE443" s="185">
        <f>IF(N443="základní",J443,0)</f>
        <v>0</v>
      </c>
      <c r="BF443" s="185">
        <f>IF(N443="snížená",J443,0)</f>
        <v>0</v>
      </c>
      <c r="BG443" s="185">
        <f>IF(N443="zákl. přenesená",J443,0)</f>
        <v>0</v>
      </c>
      <c r="BH443" s="185">
        <f>IF(N443="sníž. přenesená",J443,0)</f>
        <v>0</v>
      </c>
      <c r="BI443" s="185">
        <f>IF(N443="nulová",J443,0)</f>
        <v>0</v>
      </c>
      <c r="BJ443" s="17" t="s">
        <v>79</v>
      </c>
      <c r="BK443" s="185">
        <f>ROUND(I443*H443,2)</f>
        <v>0</v>
      </c>
      <c r="BL443" s="17" t="s">
        <v>125</v>
      </c>
      <c r="BM443" s="184" t="s">
        <v>599</v>
      </c>
    </row>
    <row r="444" spans="1:65" s="2" customFormat="1" ht="10.199999999999999">
      <c r="A444" s="34"/>
      <c r="B444" s="35"/>
      <c r="C444" s="36"/>
      <c r="D444" s="186" t="s">
        <v>127</v>
      </c>
      <c r="E444" s="36"/>
      <c r="F444" s="187" t="s">
        <v>600</v>
      </c>
      <c r="G444" s="36"/>
      <c r="H444" s="36"/>
      <c r="I444" s="188"/>
      <c r="J444" s="36"/>
      <c r="K444" s="36"/>
      <c r="L444" s="39"/>
      <c r="M444" s="189"/>
      <c r="N444" s="190"/>
      <c r="O444" s="64"/>
      <c r="P444" s="64"/>
      <c r="Q444" s="64"/>
      <c r="R444" s="64"/>
      <c r="S444" s="64"/>
      <c r="T444" s="65"/>
      <c r="U444" s="34"/>
      <c r="V444" s="34"/>
      <c r="W444" s="34"/>
      <c r="X444" s="34"/>
      <c r="Y444" s="34"/>
      <c r="Z444" s="34"/>
      <c r="AA444" s="34"/>
      <c r="AB444" s="34"/>
      <c r="AC444" s="34"/>
      <c r="AD444" s="34"/>
      <c r="AE444" s="34"/>
      <c r="AT444" s="17" t="s">
        <v>127</v>
      </c>
      <c r="AU444" s="17" t="s">
        <v>82</v>
      </c>
    </row>
    <row r="445" spans="1:65" s="2" customFormat="1" ht="10.199999999999999">
      <c r="A445" s="34"/>
      <c r="B445" s="35"/>
      <c r="C445" s="36"/>
      <c r="D445" s="191" t="s">
        <v>129</v>
      </c>
      <c r="E445" s="36"/>
      <c r="F445" s="192" t="s">
        <v>601</v>
      </c>
      <c r="G445" s="36"/>
      <c r="H445" s="36"/>
      <c r="I445" s="188"/>
      <c r="J445" s="36"/>
      <c r="K445" s="36"/>
      <c r="L445" s="39"/>
      <c r="M445" s="189"/>
      <c r="N445" s="190"/>
      <c r="O445" s="64"/>
      <c r="P445" s="64"/>
      <c r="Q445" s="64"/>
      <c r="R445" s="64"/>
      <c r="S445" s="64"/>
      <c r="T445" s="65"/>
      <c r="U445" s="34"/>
      <c r="V445" s="34"/>
      <c r="W445" s="34"/>
      <c r="X445" s="34"/>
      <c r="Y445" s="34"/>
      <c r="Z445" s="34"/>
      <c r="AA445" s="34"/>
      <c r="AB445" s="34"/>
      <c r="AC445" s="34"/>
      <c r="AD445" s="34"/>
      <c r="AE445" s="34"/>
      <c r="AT445" s="17" t="s">
        <v>129</v>
      </c>
      <c r="AU445" s="17" t="s">
        <v>82</v>
      </c>
    </row>
    <row r="446" spans="1:65" s="13" customFormat="1" ht="10.199999999999999">
      <c r="B446" s="193"/>
      <c r="C446" s="194"/>
      <c r="D446" s="186" t="s">
        <v>131</v>
      </c>
      <c r="E446" s="195" t="s">
        <v>19</v>
      </c>
      <c r="F446" s="196" t="s">
        <v>602</v>
      </c>
      <c r="G446" s="194"/>
      <c r="H446" s="197">
        <v>149.94399999999999</v>
      </c>
      <c r="I446" s="198"/>
      <c r="J446" s="194"/>
      <c r="K446" s="194"/>
      <c r="L446" s="199"/>
      <c r="M446" s="200"/>
      <c r="N446" s="201"/>
      <c r="O446" s="201"/>
      <c r="P446" s="201"/>
      <c r="Q446" s="201"/>
      <c r="R446" s="201"/>
      <c r="S446" s="201"/>
      <c r="T446" s="202"/>
      <c r="AT446" s="203" t="s">
        <v>131</v>
      </c>
      <c r="AU446" s="203" t="s">
        <v>82</v>
      </c>
      <c r="AV446" s="13" t="s">
        <v>82</v>
      </c>
      <c r="AW446" s="13" t="s">
        <v>33</v>
      </c>
      <c r="AX446" s="13" t="s">
        <v>71</v>
      </c>
      <c r="AY446" s="203" t="s">
        <v>118</v>
      </c>
    </row>
    <row r="447" spans="1:65" s="14" customFormat="1" ht="10.199999999999999">
      <c r="B447" s="204"/>
      <c r="C447" s="205"/>
      <c r="D447" s="186" t="s">
        <v>131</v>
      </c>
      <c r="E447" s="206" t="s">
        <v>19</v>
      </c>
      <c r="F447" s="207" t="s">
        <v>537</v>
      </c>
      <c r="G447" s="205"/>
      <c r="H447" s="206" t="s">
        <v>19</v>
      </c>
      <c r="I447" s="208"/>
      <c r="J447" s="205"/>
      <c r="K447" s="205"/>
      <c r="L447" s="209"/>
      <c r="M447" s="210"/>
      <c r="N447" s="211"/>
      <c r="O447" s="211"/>
      <c r="P447" s="211"/>
      <c r="Q447" s="211"/>
      <c r="R447" s="211"/>
      <c r="S447" s="211"/>
      <c r="T447" s="212"/>
      <c r="AT447" s="213" t="s">
        <v>131</v>
      </c>
      <c r="AU447" s="213" t="s">
        <v>82</v>
      </c>
      <c r="AV447" s="14" t="s">
        <v>79</v>
      </c>
      <c r="AW447" s="14" t="s">
        <v>33</v>
      </c>
      <c r="AX447" s="14" t="s">
        <v>71</v>
      </c>
      <c r="AY447" s="213" t="s">
        <v>118</v>
      </c>
    </row>
    <row r="448" spans="1:65" s="13" customFormat="1" ht="10.199999999999999">
      <c r="B448" s="193"/>
      <c r="C448" s="194"/>
      <c r="D448" s="186" t="s">
        <v>131</v>
      </c>
      <c r="E448" s="195" t="s">
        <v>19</v>
      </c>
      <c r="F448" s="196" t="s">
        <v>603</v>
      </c>
      <c r="G448" s="194"/>
      <c r="H448" s="197">
        <v>2.052</v>
      </c>
      <c r="I448" s="198"/>
      <c r="J448" s="194"/>
      <c r="K448" s="194"/>
      <c r="L448" s="199"/>
      <c r="M448" s="200"/>
      <c r="N448" s="201"/>
      <c r="O448" s="201"/>
      <c r="P448" s="201"/>
      <c r="Q448" s="201"/>
      <c r="R448" s="201"/>
      <c r="S448" s="201"/>
      <c r="T448" s="202"/>
      <c r="AT448" s="203" t="s">
        <v>131</v>
      </c>
      <c r="AU448" s="203" t="s">
        <v>82</v>
      </c>
      <c r="AV448" s="13" t="s">
        <v>82</v>
      </c>
      <c r="AW448" s="13" t="s">
        <v>33</v>
      </c>
      <c r="AX448" s="13" t="s">
        <v>71</v>
      </c>
      <c r="AY448" s="203" t="s">
        <v>118</v>
      </c>
    </row>
    <row r="449" spans="2:51" s="13" customFormat="1" ht="10.199999999999999">
      <c r="B449" s="193"/>
      <c r="C449" s="194"/>
      <c r="D449" s="186" t="s">
        <v>131</v>
      </c>
      <c r="E449" s="195" t="s">
        <v>19</v>
      </c>
      <c r="F449" s="196" t="s">
        <v>604</v>
      </c>
      <c r="G449" s="194"/>
      <c r="H449" s="197">
        <v>0.56399999999999995</v>
      </c>
      <c r="I449" s="198"/>
      <c r="J449" s="194"/>
      <c r="K449" s="194"/>
      <c r="L449" s="199"/>
      <c r="M449" s="200"/>
      <c r="N449" s="201"/>
      <c r="O449" s="201"/>
      <c r="P449" s="201"/>
      <c r="Q449" s="201"/>
      <c r="R449" s="201"/>
      <c r="S449" s="201"/>
      <c r="T449" s="202"/>
      <c r="AT449" s="203" t="s">
        <v>131</v>
      </c>
      <c r="AU449" s="203" t="s">
        <v>82</v>
      </c>
      <c r="AV449" s="13" t="s">
        <v>82</v>
      </c>
      <c r="AW449" s="13" t="s">
        <v>33</v>
      </c>
      <c r="AX449" s="13" t="s">
        <v>71</v>
      </c>
      <c r="AY449" s="203" t="s">
        <v>118</v>
      </c>
    </row>
    <row r="450" spans="2:51" s="13" customFormat="1" ht="10.199999999999999">
      <c r="B450" s="193"/>
      <c r="C450" s="194"/>
      <c r="D450" s="186" t="s">
        <v>131</v>
      </c>
      <c r="E450" s="195" t="s">
        <v>19</v>
      </c>
      <c r="F450" s="196" t="s">
        <v>605</v>
      </c>
      <c r="G450" s="194"/>
      <c r="H450" s="197">
        <v>0.192</v>
      </c>
      <c r="I450" s="198"/>
      <c r="J450" s="194"/>
      <c r="K450" s="194"/>
      <c r="L450" s="199"/>
      <c r="M450" s="200"/>
      <c r="N450" s="201"/>
      <c r="O450" s="201"/>
      <c r="P450" s="201"/>
      <c r="Q450" s="201"/>
      <c r="R450" s="201"/>
      <c r="S450" s="201"/>
      <c r="T450" s="202"/>
      <c r="AT450" s="203" t="s">
        <v>131</v>
      </c>
      <c r="AU450" s="203" t="s">
        <v>82</v>
      </c>
      <c r="AV450" s="13" t="s">
        <v>82</v>
      </c>
      <c r="AW450" s="13" t="s">
        <v>33</v>
      </c>
      <c r="AX450" s="13" t="s">
        <v>71</v>
      </c>
      <c r="AY450" s="203" t="s">
        <v>118</v>
      </c>
    </row>
    <row r="451" spans="2:51" s="13" customFormat="1" ht="10.199999999999999">
      <c r="B451" s="193"/>
      <c r="C451" s="194"/>
      <c r="D451" s="186" t="s">
        <v>131</v>
      </c>
      <c r="E451" s="195" t="s">
        <v>19</v>
      </c>
      <c r="F451" s="196" t="s">
        <v>606</v>
      </c>
      <c r="G451" s="194"/>
      <c r="H451" s="197">
        <v>0.55200000000000005</v>
      </c>
      <c r="I451" s="198"/>
      <c r="J451" s="194"/>
      <c r="K451" s="194"/>
      <c r="L451" s="199"/>
      <c r="M451" s="200"/>
      <c r="N451" s="201"/>
      <c r="O451" s="201"/>
      <c r="P451" s="201"/>
      <c r="Q451" s="201"/>
      <c r="R451" s="201"/>
      <c r="S451" s="201"/>
      <c r="T451" s="202"/>
      <c r="AT451" s="203" t="s">
        <v>131</v>
      </c>
      <c r="AU451" s="203" t="s">
        <v>82</v>
      </c>
      <c r="AV451" s="13" t="s">
        <v>82</v>
      </c>
      <c r="AW451" s="13" t="s">
        <v>33</v>
      </c>
      <c r="AX451" s="13" t="s">
        <v>71</v>
      </c>
      <c r="AY451" s="203" t="s">
        <v>118</v>
      </c>
    </row>
    <row r="452" spans="2:51" s="13" customFormat="1" ht="10.199999999999999">
      <c r="B452" s="193"/>
      <c r="C452" s="194"/>
      <c r="D452" s="186" t="s">
        <v>131</v>
      </c>
      <c r="E452" s="195" t="s">
        <v>19</v>
      </c>
      <c r="F452" s="196" t="s">
        <v>607</v>
      </c>
      <c r="G452" s="194"/>
      <c r="H452" s="197">
        <v>0.58799999999999997</v>
      </c>
      <c r="I452" s="198"/>
      <c r="J452" s="194"/>
      <c r="K452" s="194"/>
      <c r="L452" s="199"/>
      <c r="M452" s="200"/>
      <c r="N452" s="201"/>
      <c r="O452" s="201"/>
      <c r="P452" s="201"/>
      <c r="Q452" s="201"/>
      <c r="R452" s="201"/>
      <c r="S452" s="201"/>
      <c r="T452" s="202"/>
      <c r="AT452" s="203" t="s">
        <v>131</v>
      </c>
      <c r="AU452" s="203" t="s">
        <v>82</v>
      </c>
      <c r="AV452" s="13" t="s">
        <v>82</v>
      </c>
      <c r="AW452" s="13" t="s">
        <v>33</v>
      </c>
      <c r="AX452" s="13" t="s">
        <v>71</v>
      </c>
      <c r="AY452" s="203" t="s">
        <v>118</v>
      </c>
    </row>
    <row r="453" spans="2:51" s="13" customFormat="1" ht="10.199999999999999">
      <c r="B453" s="193"/>
      <c r="C453" s="194"/>
      <c r="D453" s="186" t="s">
        <v>131</v>
      </c>
      <c r="E453" s="195" t="s">
        <v>19</v>
      </c>
      <c r="F453" s="196" t="s">
        <v>608</v>
      </c>
      <c r="G453" s="194"/>
      <c r="H453" s="197">
        <v>0.57599999999999996</v>
      </c>
      <c r="I453" s="198"/>
      <c r="J453" s="194"/>
      <c r="K453" s="194"/>
      <c r="L453" s="199"/>
      <c r="M453" s="200"/>
      <c r="N453" s="201"/>
      <c r="O453" s="201"/>
      <c r="P453" s="201"/>
      <c r="Q453" s="201"/>
      <c r="R453" s="201"/>
      <c r="S453" s="201"/>
      <c r="T453" s="202"/>
      <c r="AT453" s="203" t="s">
        <v>131</v>
      </c>
      <c r="AU453" s="203" t="s">
        <v>82</v>
      </c>
      <c r="AV453" s="13" t="s">
        <v>82</v>
      </c>
      <c r="AW453" s="13" t="s">
        <v>33</v>
      </c>
      <c r="AX453" s="13" t="s">
        <v>71</v>
      </c>
      <c r="AY453" s="203" t="s">
        <v>118</v>
      </c>
    </row>
    <row r="454" spans="2:51" s="13" customFormat="1" ht="10.199999999999999">
      <c r="B454" s="193"/>
      <c r="C454" s="194"/>
      <c r="D454" s="186" t="s">
        <v>131</v>
      </c>
      <c r="E454" s="195" t="s">
        <v>19</v>
      </c>
      <c r="F454" s="196" t="s">
        <v>609</v>
      </c>
      <c r="G454" s="194"/>
      <c r="H454" s="197">
        <v>0.24</v>
      </c>
      <c r="I454" s="198"/>
      <c r="J454" s="194"/>
      <c r="K454" s="194"/>
      <c r="L454" s="199"/>
      <c r="M454" s="200"/>
      <c r="N454" s="201"/>
      <c r="O454" s="201"/>
      <c r="P454" s="201"/>
      <c r="Q454" s="201"/>
      <c r="R454" s="201"/>
      <c r="S454" s="201"/>
      <c r="T454" s="202"/>
      <c r="AT454" s="203" t="s">
        <v>131</v>
      </c>
      <c r="AU454" s="203" t="s">
        <v>82</v>
      </c>
      <c r="AV454" s="13" t="s">
        <v>82</v>
      </c>
      <c r="AW454" s="13" t="s">
        <v>33</v>
      </c>
      <c r="AX454" s="13" t="s">
        <v>71</v>
      </c>
      <c r="AY454" s="203" t="s">
        <v>118</v>
      </c>
    </row>
    <row r="455" spans="2:51" s="13" customFormat="1" ht="10.199999999999999">
      <c r="B455" s="193"/>
      <c r="C455" s="194"/>
      <c r="D455" s="186" t="s">
        <v>131</v>
      </c>
      <c r="E455" s="195" t="s">
        <v>19</v>
      </c>
      <c r="F455" s="196" t="s">
        <v>610</v>
      </c>
      <c r="G455" s="194"/>
      <c r="H455" s="197">
        <v>0.55200000000000005</v>
      </c>
      <c r="I455" s="198"/>
      <c r="J455" s="194"/>
      <c r="K455" s="194"/>
      <c r="L455" s="199"/>
      <c r="M455" s="200"/>
      <c r="N455" s="201"/>
      <c r="O455" s="201"/>
      <c r="P455" s="201"/>
      <c r="Q455" s="201"/>
      <c r="R455" s="201"/>
      <c r="S455" s="201"/>
      <c r="T455" s="202"/>
      <c r="AT455" s="203" t="s">
        <v>131</v>
      </c>
      <c r="AU455" s="203" t="s">
        <v>82</v>
      </c>
      <c r="AV455" s="13" t="s">
        <v>82</v>
      </c>
      <c r="AW455" s="13" t="s">
        <v>33</v>
      </c>
      <c r="AX455" s="13" t="s">
        <v>71</v>
      </c>
      <c r="AY455" s="203" t="s">
        <v>118</v>
      </c>
    </row>
    <row r="456" spans="2:51" s="13" customFormat="1" ht="10.199999999999999">
      <c r="B456" s="193"/>
      <c r="C456" s="194"/>
      <c r="D456" s="186" t="s">
        <v>131</v>
      </c>
      <c r="E456" s="195" t="s">
        <v>19</v>
      </c>
      <c r="F456" s="196" t="s">
        <v>611</v>
      </c>
      <c r="G456" s="194"/>
      <c r="H456" s="197">
        <v>0.24</v>
      </c>
      <c r="I456" s="198"/>
      <c r="J456" s="194"/>
      <c r="K456" s="194"/>
      <c r="L456" s="199"/>
      <c r="M456" s="200"/>
      <c r="N456" s="201"/>
      <c r="O456" s="201"/>
      <c r="P456" s="201"/>
      <c r="Q456" s="201"/>
      <c r="R456" s="201"/>
      <c r="S456" s="201"/>
      <c r="T456" s="202"/>
      <c r="AT456" s="203" t="s">
        <v>131</v>
      </c>
      <c r="AU456" s="203" t="s">
        <v>82</v>
      </c>
      <c r="AV456" s="13" t="s">
        <v>82</v>
      </c>
      <c r="AW456" s="13" t="s">
        <v>33</v>
      </c>
      <c r="AX456" s="13" t="s">
        <v>71</v>
      </c>
      <c r="AY456" s="203" t="s">
        <v>118</v>
      </c>
    </row>
    <row r="457" spans="2:51" s="13" customFormat="1" ht="10.199999999999999">
      <c r="B457" s="193"/>
      <c r="C457" s="194"/>
      <c r="D457" s="186" t="s">
        <v>131</v>
      </c>
      <c r="E457" s="195" t="s">
        <v>19</v>
      </c>
      <c r="F457" s="196" t="s">
        <v>612</v>
      </c>
      <c r="G457" s="194"/>
      <c r="H457" s="197">
        <v>0.624</v>
      </c>
      <c r="I457" s="198"/>
      <c r="J457" s="194"/>
      <c r="K457" s="194"/>
      <c r="L457" s="199"/>
      <c r="M457" s="200"/>
      <c r="N457" s="201"/>
      <c r="O457" s="201"/>
      <c r="P457" s="201"/>
      <c r="Q457" s="201"/>
      <c r="R457" s="201"/>
      <c r="S457" s="201"/>
      <c r="T457" s="202"/>
      <c r="AT457" s="203" t="s">
        <v>131</v>
      </c>
      <c r="AU457" s="203" t="s">
        <v>82</v>
      </c>
      <c r="AV457" s="13" t="s">
        <v>82</v>
      </c>
      <c r="AW457" s="13" t="s">
        <v>33</v>
      </c>
      <c r="AX457" s="13" t="s">
        <v>71</v>
      </c>
      <c r="AY457" s="203" t="s">
        <v>118</v>
      </c>
    </row>
    <row r="458" spans="2:51" s="13" customFormat="1" ht="10.199999999999999">
      <c r="B458" s="193"/>
      <c r="C458" s="194"/>
      <c r="D458" s="186" t="s">
        <v>131</v>
      </c>
      <c r="E458" s="195" t="s">
        <v>19</v>
      </c>
      <c r="F458" s="196" t="s">
        <v>613</v>
      </c>
      <c r="G458" s="194"/>
      <c r="H458" s="197">
        <v>0.66</v>
      </c>
      <c r="I458" s="198"/>
      <c r="J458" s="194"/>
      <c r="K458" s="194"/>
      <c r="L458" s="199"/>
      <c r="M458" s="200"/>
      <c r="N458" s="201"/>
      <c r="O458" s="201"/>
      <c r="P458" s="201"/>
      <c r="Q458" s="201"/>
      <c r="R458" s="201"/>
      <c r="S458" s="201"/>
      <c r="T458" s="202"/>
      <c r="AT458" s="203" t="s">
        <v>131</v>
      </c>
      <c r="AU458" s="203" t="s">
        <v>82</v>
      </c>
      <c r="AV458" s="13" t="s">
        <v>82</v>
      </c>
      <c r="AW458" s="13" t="s">
        <v>33</v>
      </c>
      <c r="AX458" s="13" t="s">
        <v>71</v>
      </c>
      <c r="AY458" s="203" t="s">
        <v>118</v>
      </c>
    </row>
    <row r="459" spans="2:51" s="13" customFormat="1" ht="10.199999999999999">
      <c r="B459" s="193"/>
      <c r="C459" s="194"/>
      <c r="D459" s="186" t="s">
        <v>131</v>
      </c>
      <c r="E459" s="195" t="s">
        <v>19</v>
      </c>
      <c r="F459" s="196" t="s">
        <v>614</v>
      </c>
      <c r="G459" s="194"/>
      <c r="H459" s="197">
        <v>0.27600000000000002</v>
      </c>
      <c r="I459" s="198"/>
      <c r="J459" s="194"/>
      <c r="K459" s="194"/>
      <c r="L459" s="199"/>
      <c r="M459" s="200"/>
      <c r="N459" s="201"/>
      <c r="O459" s="201"/>
      <c r="P459" s="201"/>
      <c r="Q459" s="201"/>
      <c r="R459" s="201"/>
      <c r="S459" s="201"/>
      <c r="T459" s="202"/>
      <c r="AT459" s="203" t="s">
        <v>131</v>
      </c>
      <c r="AU459" s="203" t="s">
        <v>82</v>
      </c>
      <c r="AV459" s="13" t="s">
        <v>82</v>
      </c>
      <c r="AW459" s="13" t="s">
        <v>33</v>
      </c>
      <c r="AX459" s="13" t="s">
        <v>71</v>
      </c>
      <c r="AY459" s="203" t="s">
        <v>118</v>
      </c>
    </row>
    <row r="460" spans="2:51" s="13" customFormat="1" ht="10.199999999999999">
      <c r="B460" s="193"/>
      <c r="C460" s="194"/>
      <c r="D460" s="186" t="s">
        <v>131</v>
      </c>
      <c r="E460" s="195" t="s">
        <v>19</v>
      </c>
      <c r="F460" s="196" t="s">
        <v>615</v>
      </c>
      <c r="G460" s="194"/>
      <c r="H460" s="197">
        <v>0.66</v>
      </c>
      <c r="I460" s="198"/>
      <c r="J460" s="194"/>
      <c r="K460" s="194"/>
      <c r="L460" s="199"/>
      <c r="M460" s="200"/>
      <c r="N460" s="201"/>
      <c r="O460" s="201"/>
      <c r="P460" s="201"/>
      <c r="Q460" s="201"/>
      <c r="R460" s="201"/>
      <c r="S460" s="201"/>
      <c r="T460" s="202"/>
      <c r="AT460" s="203" t="s">
        <v>131</v>
      </c>
      <c r="AU460" s="203" t="s">
        <v>82</v>
      </c>
      <c r="AV460" s="13" t="s">
        <v>82</v>
      </c>
      <c r="AW460" s="13" t="s">
        <v>33</v>
      </c>
      <c r="AX460" s="13" t="s">
        <v>71</v>
      </c>
      <c r="AY460" s="203" t="s">
        <v>118</v>
      </c>
    </row>
    <row r="461" spans="2:51" s="13" customFormat="1" ht="10.199999999999999">
      <c r="B461" s="193"/>
      <c r="C461" s="194"/>
      <c r="D461" s="186" t="s">
        <v>131</v>
      </c>
      <c r="E461" s="195" t="s">
        <v>19</v>
      </c>
      <c r="F461" s="196" t="s">
        <v>616</v>
      </c>
      <c r="G461" s="194"/>
      <c r="H461" s="197">
        <v>0.72</v>
      </c>
      <c r="I461" s="198"/>
      <c r="J461" s="194"/>
      <c r="K461" s="194"/>
      <c r="L461" s="199"/>
      <c r="M461" s="200"/>
      <c r="N461" s="201"/>
      <c r="O461" s="201"/>
      <c r="P461" s="201"/>
      <c r="Q461" s="201"/>
      <c r="R461" s="201"/>
      <c r="S461" s="201"/>
      <c r="T461" s="202"/>
      <c r="AT461" s="203" t="s">
        <v>131</v>
      </c>
      <c r="AU461" s="203" t="s">
        <v>82</v>
      </c>
      <c r="AV461" s="13" t="s">
        <v>82</v>
      </c>
      <c r="AW461" s="13" t="s">
        <v>33</v>
      </c>
      <c r="AX461" s="13" t="s">
        <v>71</v>
      </c>
      <c r="AY461" s="203" t="s">
        <v>118</v>
      </c>
    </row>
    <row r="462" spans="2:51" s="13" customFormat="1" ht="10.199999999999999">
      <c r="B462" s="193"/>
      <c r="C462" s="194"/>
      <c r="D462" s="186" t="s">
        <v>131</v>
      </c>
      <c r="E462" s="195" t="s">
        <v>19</v>
      </c>
      <c r="F462" s="196" t="s">
        <v>617</v>
      </c>
      <c r="G462" s="194"/>
      <c r="H462" s="197">
        <v>0.61199999999999999</v>
      </c>
      <c r="I462" s="198"/>
      <c r="J462" s="194"/>
      <c r="K462" s="194"/>
      <c r="L462" s="199"/>
      <c r="M462" s="200"/>
      <c r="N462" s="201"/>
      <c r="O462" s="201"/>
      <c r="P462" s="201"/>
      <c r="Q462" s="201"/>
      <c r="R462" s="201"/>
      <c r="S462" s="201"/>
      <c r="T462" s="202"/>
      <c r="AT462" s="203" t="s">
        <v>131</v>
      </c>
      <c r="AU462" s="203" t="s">
        <v>82</v>
      </c>
      <c r="AV462" s="13" t="s">
        <v>82</v>
      </c>
      <c r="AW462" s="13" t="s">
        <v>33</v>
      </c>
      <c r="AX462" s="13" t="s">
        <v>71</v>
      </c>
      <c r="AY462" s="203" t="s">
        <v>118</v>
      </c>
    </row>
    <row r="463" spans="2:51" s="13" customFormat="1" ht="10.199999999999999">
      <c r="B463" s="193"/>
      <c r="C463" s="194"/>
      <c r="D463" s="186" t="s">
        <v>131</v>
      </c>
      <c r="E463" s="195" t="s">
        <v>19</v>
      </c>
      <c r="F463" s="196" t="s">
        <v>618</v>
      </c>
      <c r="G463" s="194"/>
      <c r="H463" s="197">
        <v>0.6</v>
      </c>
      <c r="I463" s="198"/>
      <c r="J463" s="194"/>
      <c r="K463" s="194"/>
      <c r="L463" s="199"/>
      <c r="M463" s="200"/>
      <c r="N463" s="201"/>
      <c r="O463" s="201"/>
      <c r="P463" s="201"/>
      <c r="Q463" s="201"/>
      <c r="R463" s="201"/>
      <c r="S463" s="201"/>
      <c r="T463" s="202"/>
      <c r="AT463" s="203" t="s">
        <v>131</v>
      </c>
      <c r="AU463" s="203" t="s">
        <v>82</v>
      </c>
      <c r="AV463" s="13" t="s">
        <v>82</v>
      </c>
      <c r="AW463" s="13" t="s">
        <v>33</v>
      </c>
      <c r="AX463" s="13" t="s">
        <v>71</v>
      </c>
      <c r="AY463" s="203" t="s">
        <v>118</v>
      </c>
    </row>
    <row r="464" spans="2:51" s="13" customFormat="1" ht="10.199999999999999">
      <c r="B464" s="193"/>
      <c r="C464" s="194"/>
      <c r="D464" s="186" t="s">
        <v>131</v>
      </c>
      <c r="E464" s="195" t="s">
        <v>19</v>
      </c>
      <c r="F464" s="196" t="s">
        <v>619</v>
      </c>
      <c r="G464" s="194"/>
      <c r="H464" s="197">
        <v>0.192</v>
      </c>
      <c r="I464" s="198"/>
      <c r="J464" s="194"/>
      <c r="K464" s="194"/>
      <c r="L464" s="199"/>
      <c r="M464" s="200"/>
      <c r="N464" s="201"/>
      <c r="O464" s="201"/>
      <c r="P464" s="201"/>
      <c r="Q464" s="201"/>
      <c r="R464" s="201"/>
      <c r="S464" s="201"/>
      <c r="T464" s="202"/>
      <c r="AT464" s="203" t="s">
        <v>131</v>
      </c>
      <c r="AU464" s="203" t="s">
        <v>82</v>
      </c>
      <c r="AV464" s="13" t="s">
        <v>82</v>
      </c>
      <c r="AW464" s="13" t="s">
        <v>33</v>
      </c>
      <c r="AX464" s="13" t="s">
        <v>71</v>
      </c>
      <c r="AY464" s="203" t="s">
        <v>118</v>
      </c>
    </row>
    <row r="465" spans="1:65" s="13" customFormat="1" ht="10.199999999999999">
      <c r="B465" s="193"/>
      <c r="C465" s="194"/>
      <c r="D465" s="186" t="s">
        <v>131</v>
      </c>
      <c r="E465" s="195" t="s">
        <v>19</v>
      </c>
      <c r="F465" s="196" t="s">
        <v>620</v>
      </c>
      <c r="G465" s="194"/>
      <c r="H465" s="197">
        <v>0.75600000000000001</v>
      </c>
      <c r="I465" s="198"/>
      <c r="J465" s="194"/>
      <c r="K465" s="194"/>
      <c r="L465" s="199"/>
      <c r="M465" s="200"/>
      <c r="N465" s="201"/>
      <c r="O465" s="201"/>
      <c r="P465" s="201"/>
      <c r="Q465" s="201"/>
      <c r="R465" s="201"/>
      <c r="S465" s="201"/>
      <c r="T465" s="202"/>
      <c r="AT465" s="203" t="s">
        <v>131</v>
      </c>
      <c r="AU465" s="203" t="s">
        <v>82</v>
      </c>
      <c r="AV465" s="13" t="s">
        <v>82</v>
      </c>
      <c r="AW465" s="13" t="s">
        <v>33</v>
      </c>
      <c r="AX465" s="13" t="s">
        <v>71</v>
      </c>
      <c r="AY465" s="203" t="s">
        <v>118</v>
      </c>
    </row>
    <row r="466" spans="1:65" s="13" customFormat="1" ht="10.199999999999999">
      <c r="B466" s="193"/>
      <c r="C466" s="194"/>
      <c r="D466" s="186" t="s">
        <v>131</v>
      </c>
      <c r="E466" s="195" t="s">
        <v>19</v>
      </c>
      <c r="F466" s="196" t="s">
        <v>621</v>
      </c>
      <c r="G466" s="194"/>
      <c r="H466" s="197">
        <v>0.63600000000000001</v>
      </c>
      <c r="I466" s="198"/>
      <c r="J466" s="194"/>
      <c r="K466" s="194"/>
      <c r="L466" s="199"/>
      <c r="M466" s="200"/>
      <c r="N466" s="201"/>
      <c r="O466" s="201"/>
      <c r="P466" s="201"/>
      <c r="Q466" s="201"/>
      <c r="R466" s="201"/>
      <c r="S466" s="201"/>
      <c r="T466" s="202"/>
      <c r="AT466" s="203" t="s">
        <v>131</v>
      </c>
      <c r="AU466" s="203" t="s">
        <v>82</v>
      </c>
      <c r="AV466" s="13" t="s">
        <v>82</v>
      </c>
      <c r="AW466" s="13" t="s">
        <v>33</v>
      </c>
      <c r="AX466" s="13" t="s">
        <v>71</v>
      </c>
      <c r="AY466" s="203" t="s">
        <v>118</v>
      </c>
    </row>
    <row r="467" spans="1:65" s="2" customFormat="1" ht="14.4" customHeight="1">
      <c r="A467" s="34"/>
      <c r="B467" s="35"/>
      <c r="C467" s="173" t="s">
        <v>622</v>
      </c>
      <c r="D467" s="173" t="s">
        <v>120</v>
      </c>
      <c r="E467" s="174" t="s">
        <v>623</v>
      </c>
      <c r="F467" s="175" t="s">
        <v>624</v>
      </c>
      <c r="G467" s="176" t="s">
        <v>241</v>
      </c>
      <c r="H467" s="177">
        <v>44.304000000000002</v>
      </c>
      <c r="I467" s="178"/>
      <c r="J467" s="179">
        <f>ROUND(I467*H467,2)</f>
        <v>0</v>
      </c>
      <c r="K467" s="175" t="s">
        <v>124</v>
      </c>
      <c r="L467" s="39"/>
      <c r="M467" s="180" t="s">
        <v>19</v>
      </c>
      <c r="N467" s="181" t="s">
        <v>42</v>
      </c>
      <c r="O467" s="64"/>
      <c r="P467" s="182">
        <f>O467*H467</f>
        <v>0</v>
      </c>
      <c r="Q467" s="182">
        <v>1.9967999999999999</v>
      </c>
      <c r="R467" s="182">
        <f>Q467*H467</f>
        <v>88.466227200000006</v>
      </c>
      <c r="S467" s="182">
        <v>0</v>
      </c>
      <c r="T467" s="183">
        <f>S467*H467</f>
        <v>0</v>
      </c>
      <c r="U467" s="34"/>
      <c r="V467" s="34"/>
      <c r="W467" s="34"/>
      <c r="X467" s="34"/>
      <c r="Y467" s="34"/>
      <c r="Z467" s="34"/>
      <c r="AA467" s="34"/>
      <c r="AB467" s="34"/>
      <c r="AC467" s="34"/>
      <c r="AD467" s="34"/>
      <c r="AE467" s="34"/>
      <c r="AR467" s="184" t="s">
        <v>125</v>
      </c>
      <c r="AT467" s="184" t="s">
        <v>120</v>
      </c>
      <c r="AU467" s="184" t="s">
        <v>82</v>
      </c>
      <c r="AY467" s="17" t="s">
        <v>118</v>
      </c>
      <c r="BE467" s="185">
        <f>IF(N467="základní",J467,0)</f>
        <v>0</v>
      </c>
      <c r="BF467" s="185">
        <f>IF(N467="snížená",J467,0)</f>
        <v>0</v>
      </c>
      <c r="BG467" s="185">
        <f>IF(N467="zákl. přenesená",J467,0)</f>
        <v>0</v>
      </c>
      <c r="BH467" s="185">
        <f>IF(N467="sníž. přenesená",J467,0)</f>
        <v>0</v>
      </c>
      <c r="BI467" s="185">
        <f>IF(N467="nulová",J467,0)</f>
        <v>0</v>
      </c>
      <c r="BJ467" s="17" t="s">
        <v>79</v>
      </c>
      <c r="BK467" s="185">
        <f>ROUND(I467*H467,2)</f>
        <v>0</v>
      </c>
      <c r="BL467" s="17" t="s">
        <v>125</v>
      </c>
      <c r="BM467" s="184" t="s">
        <v>625</v>
      </c>
    </row>
    <row r="468" spans="1:65" s="2" customFormat="1" ht="10.199999999999999">
      <c r="A468" s="34"/>
      <c r="B468" s="35"/>
      <c r="C468" s="36"/>
      <c r="D468" s="186" t="s">
        <v>127</v>
      </c>
      <c r="E468" s="36"/>
      <c r="F468" s="187" t="s">
        <v>626</v>
      </c>
      <c r="G468" s="36"/>
      <c r="H468" s="36"/>
      <c r="I468" s="188"/>
      <c r="J468" s="36"/>
      <c r="K468" s="36"/>
      <c r="L468" s="39"/>
      <c r="M468" s="189"/>
      <c r="N468" s="190"/>
      <c r="O468" s="64"/>
      <c r="P468" s="64"/>
      <c r="Q468" s="64"/>
      <c r="R468" s="64"/>
      <c r="S468" s="64"/>
      <c r="T468" s="65"/>
      <c r="U468" s="34"/>
      <c r="V468" s="34"/>
      <c r="W468" s="34"/>
      <c r="X468" s="34"/>
      <c r="Y468" s="34"/>
      <c r="Z468" s="34"/>
      <c r="AA468" s="34"/>
      <c r="AB468" s="34"/>
      <c r="AC468" s="34"/>
      <c r="AD468" s="34"/>
      <c r="AE468" s="34"/>
      <c r="AT468" s="17" t="s">
        <v>127</v>
      </c>
      <c r="AU468" s="17" t="s">
        <v>82</v>
      </c>
    </row>
    <row r="469" spans="1:65" s="2" customFormat="1" ht="10.199999999999999">
      <c r="A469" s="34"/>
      <c r="B469" s="35"/>
      <c r="C469" s="36"/>
      <c r="D469" s="191" t="s">
        <v>129</v>
      </c>
      <c r="E469" s="36"/>
      <c r="F469" s="192" t="s">
        <v>627</v>
      </c>
      <c r="G469" s="36"/>
      <c r="H469" s="36"/>
      <c r="I469" s="188"/>
      <c r="J469" s="36"/>
      <c r="K469" s="36"/>
      <c r="L469" s="39"/>
      <c r="M469" s="189"/>
      <c r="N469" s="190"/>
      <c r="O469" s="64"/>
      <c r="P469" s="64"/>
      <c r="Q469" s="64"/>
      <c r="R469" s="64"/>
      <c r="S469" s="64"/>
      <c r="T469" s="65"/>
      <c r="U469" s="34"/>
      <c r="V469" s="34"/>
      <c r="W469" s="34"/>
      <c r="X469" s="34"/>
      <c r="Y469" s="34"/>
      <c r="Z469" s="34"/>
      <c r="AA469" s="34"/>
      <c r="AB469" s="34"/>
      <c r="AC469" s="34"/>
      <c r="AD469" s="34"/>
      <c r="AE469" s="34"/>
      <c r="AT469" s="17" t="s">
        <v>129</v>
      </c>
      <c r="AU469" s="17" t="s">
        <v>82</v>
      </c>
    </row>
    <row r="470" spans="1:65" s="13" customFormat="1" ht="10.199999999999999">
      <c r="B470" s="193"/>
      <c r="C470" s="194"/>
      <c r="D470" s="186" t="s">
        <v>131</v>
      </c>
      <c r="E470" s="195" t="s">
        <v>19</v>
      </c>
      <c r="F470" s="196" t="s">
        <v>628</v>
      </c>
      <c r="G470" s="194"/>
      <c r="H470" s="197">
        <v>24.303999999999998</v>
      </c>
      <c r="I470" s="198"/>
      <c r="J470" s="194"/>
      <c r="K470" s="194"/>
      <c r="L470" s="199"/>
      <c r="M470" s="200"/>
      <c r="N470" s="201"/>
      <c r="O470" s="201"/>
      <c r="P470" s="201"/>
      <c r="Q470" s="201"/>
      <c r="R470" s="201"/>
      <c r="S470" s="201"/>
      <c r="T470" s="202"/>
      <c r="AT470" s="203" t="s">
        <v>131</v>
      </c>
      <c r="AU470" s="203" t="s">
        <v>82</v>
      </c>
      <c r="AV470" s="13" t="s">
        <v>82</v>
      </c>
      <c r="AW470" s="13" t="s">
        <v>33</v>
      </c>
      <c r="AX470" s="13" t="s">
        <v>71</v>
      </c>
      <c r="AY470" s="203" t="s">
        <v>118</v>
      </c>
    </row>
    <row r="471" spans="1:65" s="13" customFormat="1" ht="10.199999999999999">
      <c r="B471" s="193"/>
      <c r="C471" s="194"/>
      <c r="D471" s="186" t="s">
        <v>131</v>
      </c>
      <c r="E471" s="195" t="s">
        <v>19</v>
      </c>
      <c r="F471" s="196" t="s">
        <v>629</v>
      </c>
      <c r="G471" s="194"/>
      <c r="H471" s="197">
        <v>20</v>
      </c>
      <c r="I471" s="198"/>
      <c r="J471" s="194"/>
      <c r="K471" s="194"/>
      <c r="L471" s="199"/>
      <c r="M471" s="200"/>
      <c r="N471" s="201"/>
      <c r="O471" s="201"/>
      <c r="P471" s="201"/>
      <c r="Q471" s="201"/>
      <c r="R471" s="201"/>
      <c r="S471" s="201"/>
      <c r="T471" s="202"/>
      <c r="AT471" s="203" t="s">
        <v>131</v>
      </c>
      <c r="AU471" s="203" t="s">
        <v>82</v>
      </c>
      <c r="AV471" s="13" t="s">
        <v>82</v>
      </c>
      <c r="AW471" s="13" t="s">
        <v>33</v>
      </c>
      <c r="AX471" s="13" t="s">
        <v>71</v>
      </c>
      <c r="AY471" s="203" t="s">
        <v>118</v>
      </c>
    </row>
    <row r="472" spans="1:65" s="12" customFormat="1" ht="22.8" customHeight="1">
      <c r="B472" s="157"/>
      <c r="C472" s="158"/>
      <c r="D472" s="159" t="s">
        <v>70</v>
      </c>
      <c r="E472" s="171" t="s">
        <v>147</v>
      </c>
      <c r="F472" s="171" t="s">
        <v>630</v>
      </c>
      <c r="G472" s="158"/>
      <c r="H472" s="158"/>
      <c r="I472" s="161"/>
      <c r="J472" s="172">
        <f>BK472</f>
        <v>0</v>
      </c>
      <c r="K472" s="158"/>
      <c r="L472" s="163"/>
      <c r="M472" s="164"/>
      <c r="N472" s="165"/>
      <c r="O472" s="165"/>
      <c r="P472" s="166">
        <f>SUM(P473:P533)</f>
        <v>0</v>
      </c>
      <c r="Q472" s="165"/>
      <c r="R472" s="166">
        <f>SUM(R473:R533)</f>
        <v>1614.6312976999998</v>
      </c>
      <c r="S472" s="165"/>
      <c r="T472" s="167">
        <f>SUM(T473:T533)</f>
        <v>0</v>
      </c>
      <c r="AR472" s="168" t="s">
        <v>79</v>
      </c>
      <c r="AT472" s="169" t="s">
        <v>70</v>
      </c>
      <c r="AU472" s="169" t="s">
        <v>79</v>
      </c>
      <c r="AY472" s="168" t="s">
        <v>118</v>
      </c>
      <c r="BK472" s="170">
        <f>SUM(BK473:BK533)</f>
        <v>0</v>
      </c>
    </row>
    <row r="473" spans="1:65" s="2" customFormat="1" ht="14.4" customHeight="1">
      <c r="A473" s="34"/>
      <c r="B473" s="35"/>
      <c r="C473" s="173" t="s">
        <v>631</v>
      </c>
      <c r="D473" s="173" t="s">
        <v>120</v>
      </c>
      <c r="E473" s="174" t="s">
        <v>632</v>
      </c>
      <c r="F473" s="175" t="s">
        <v>633</v>
      </c>
      <c r="G473" s="176" t="s">
        <v>150</v>
      </c>
      <c r="H473" s="177">
        <v>3402.68</v>
      </c>
      <c r="I473" s="178"/>
      <c r="J473" s="179">
        <f>ROUND(I473*H473,2)</f>
        <v>0</v>
      </c>
      <c r="K473" s="175" t="s">
        <v>124</v>
      </c>
      <c r="L473" s="39"/>
      <c r="M473" s="180" t="s">
        <v>19</v>
      </c>
      <c r="N473" s="181" t="s">
        <v>42</v>
      </c>
      <c r="O473" s="64"/>
      <c r="P473" s="182">
        <f>O473*H473</f>
        <v>0</v>
      </c>
      <c r="Q473" s="182">
        <v>0.46</v>
      </c>
      <c r="R473" s="182">
        <f>Q473*H473</f>
        <v>1565.2328</v>
      </c>
      <c r="S473" s="182">
        <v>0</v>
      </c>
      <c r="T473" s="183">
        <f>S473*H473</f>
        <v>0</v>
      </c>
      <c r="U473" s="34"/>
      <c r="V473" s="34"/>
      <c r="W473" s="34"/>
      <c r="X473" s="34"/>
      <c r="Y473" s="34"/>
      <c r="Z473" s="34"/>
      <c r="AA473" s="34"/>
      <c r="AB473" s="34"/>
      <c r="AC473" s="34"/>
      <c r="AD473" s="34"/>
      <c r="AE473" s="34"/>
      <c r="AR473" s="184" t="s">
        <v>125</v>
      </c>
      <c r="AT473" s="184" t="s">
        <v>120</v>
      </c>
      <c r="AU473" s="184" t="s">
        <v>82</v>
      </c>
      <c r="AY473" s="17" t="s">
        <v>118</v>
      </c>
      <c r="BE473" s="185">
        <f>IF(N473="základní",J473,0)</f>
        <v>0</v>
      </c>
      <c r="BF473" s="185">
        <f>IF(N473="snížená",J473,0)</f>
        <v>0</v>
      </c>
      <c r="BG473" s="185">
        <f>IF(N473="zákl. přenesená",J473,0)</f>
        <v>0</v>
      </c>
      <c r="BH473" s="185">
        <f>IF(N473="sníž. přenesená",J473,0)</f>
        <v>0</v>
      </c>
      <c r="BI473" s="185">
        <f>IF(N473="nulová",J473,0)</f>
        <v>0</v>
      </c>
      <c r="BJ473" s="17" t="s">
        <v>79</v>
      </c>
      <c r="BK473" s="185">
        <f>ROUND(I473*H473,2)</f>
        <v>0</v>
      </c>
      <c r="BL473" s="17" t="s">
        <v>125</v>
      </c>
      <c r="BM473" s="184" t="s">
        <v>634</v>
      </c>
    </row>
    <row r="474" spans="1:65" s="2" customFormat="1" ht="10.199999999999999">
      <c r="A474" s="34"/>
      <c r="B474" s="35"/>
      <c r="C474" s="36"/>
      <c r="D474" s="186" t="s">
        <v>127</v>
      </c>
      <c r="E474" s="36"/>
      <c r="F474" s="187" t="s">
        <v>635</v>
      </c>
      <c r="G474" s="36"/>
      <c r="H474" s="36"/>
      <c r="I474" s="188"/>
      <c r="J474" s="36"/>
      <c r="K474" s="36"/>
      <c r="L474" s="39"/>
      <c r="M474" s="189"/>
      <c r="N474" s="190"/>
      <c r="O474" s="64"/>
      <c r="P474" s="64"/>
      <c r="Q474" s="64"/>
      <c r="R474" s="64"/>
      <c r="S474" s="64"/>
      <c r="T474" s="65"/>
      <c r="U474" s="34"/>
      <c r="V474" s="34"/>
      <c r="W474" s="34"/>
      <c r="X474" s="34"/>
      <c r="Y474" s="34"/>
      <c r="Z474" s="34"/>
      <c r="AA474" s="34"/>
      <c r="AB474" s="34"/>
      <c r="AC474" s="34"/>
      <c r="AD474" s="34"/>
      <c r="AE474" s="34"/>
      <c r="AT474" s="17" t="s">
        <v>127</v>
      </c>
      <c r="AU474" s="17" t="s">
        <v>82</v>
      </c>
    </row>
    <row r="475" spans="1:65" s="2" customFormat="1" ht="10.199999999999999">
      <c r="A475" s="34"/>
      <c r="B475" s="35"/>
      <c r="C475" s="36"/>
      <c r="D475" s="191" t="s">
        <v>129</v>
      </c>
      <c r="E475" s="36"/>
      <c r="F475" s="192" t="s">
        <v>636</v>
      </c>
      <c r="G475" s="36"/>
      <c r="H475" s="36"/>
      <c r="I475" s="188"/>
      <c r="J475" s="36"/>
      <c r="K475" s="36"/>
      <c r="L475" s="39"/>
      <c r="M475" s="189"/>
      <c r="N475" s="190"/>
      <c r="O475" s="64"/>
      <c r="P475" s="64"/>
      <c r="Q475" s="64"/>
      <c r="R475" s="64"/>
      <c r="S475" s="64"/>
      <c r="T475" s="65"/>
      <c r="U475" s="34"/>
      <c r="V475" s="34"/>
      <c r="W475" s="34"/>
      <c r="X475" s="34"/>
      <c r="Y475" s="34"/>
      <c r="Z475" s="34"/>
      <c r="AA475" s="34"/>
      <c r="AB475" s="34"/>
      <c r="AC475" s="34"/>
      <c r="AD475" s="34"/>
      <c r="AE475" s="34"/>
      <c r="AT475" s="17" t="s">
        <v>129</v>
      </c>
      <c r="AU475" s="17" t="s">
        <v>82</v>
      </c>
    </row>
    <row r="476" spans="1:65" s="13" customFormat="1" ht="10.199999999999999">
      <c r="B476" s="193"/>
      <c r="C476" s="194"/>
      <c r="D476" s="186" t="s">
        <v>131</v>
      </c>
      <c r="E476" s="195" t="s">
        <v>19</v>
      </c>
      <c r="F476" s="196" t="s">
        <v>637</v>
      </c>
      <c r="G476" s="194"/>
      <c r="H476" s="197">
        <v>330</v>
      </c>
      <c r="I476" s="198"/>
      <c r="J476" s="194"/>
      <c r="K476" s="194"/>
      <c r="L476" s="199"/>
      <c r="M476" s="200"/>
      <c r="N476" s="201"/>
      <c r="O476" s="201"/>
      <c r="P476" s="201"/>
      <c r="Q476" s="201"/>
      <c r="R476" s="201"/>
      <c r="S476" s="201"/>
      <c r="T476" s="202"/>
      <c r="AT476" s="203" t="s">
        <v>131</v>
      </c>
      <c r="AU476" s="203" t="s">
        <v>82</v>
      </c>
      <c r="AV476" s="13" t="s">
        <v>82</v>
      </c>
      <c r="AW476" s="13" t="s">
        <v>33</v>
      </c>
      <c r="AX476" s="13" t="s">
        <v>71</v>
      </c>
      <c r="AY476" s="203" t="s">
        <v>118</v>
      </c>
    </row>
    <row r="477" spans="1:65" s="13" customFormat="1" ht="10.199999999999999">
      <c r="B477" s="193"/>
      <c r="C477" s="194"/>
      <c r="D477" s="186" t="s">
        <v>131</v>
      </c>
      <c r="E477" s="195" t="s">
        <v>19</v>
      </c>
      <c r="F477" s="196" t="s">
        <v>638</v>
      </c>
      <c r="G477" s="194"/>
      <c r="H477" s="197">
        <v>2864</v>
      </c>
      <c r="I477" s="198"/>
      <c r="J477" s="194"/>
      <c r="K477" s="194"/>
      <c r="L477" s="199"/>
      <c r="M477" s="200"/>
      <c r="N477" s="201"/>
      <c r="O477" s="201"/>
      <c r="P477" s="201"/>
      <c r="Q477" s="201"/>
      <c r="R477" s="201"/>
      <c r="S477" s="201"/>
      <c r="T477" s="202"/>
      <c r="AT477" s="203" t="s">
        <v>131</v>
      </c>
      <c r="AU477" s="203" t="s">
        <v>82</v>
      </c>
      <c r="AV477" s="13" t="s">
        <v>82</v>
      </c>
      <c r="AW477" s="13" t="s">
        <v>33</v>
      </c>
      <c r="AX477" s="13" t="s">
        <v>71</v>
      </c>
      <c r="AY477" s="203" t="s">
        <v>118</v>
      </c>
    </row>
    <row r="478" spans="1:65" s="14" customFormat="1" ht="10.199999999999999">
      <c r="B478" s="204"/>
      <c r="C478" s="205"/>
      <c r="D478" s="186" t="s">
        <v>131</v>
      </c>
      <c r="E478" s="206" t="s">
        <v>19</v>
      </c>
      <c r="F478" s="207" t="s">
        <v>172</v>
      </c>
      <c r="G478" s="205"/>
      <c r="H478" s="206" t="s">
        <v>19</v>
      </c>
      <c r="I478" s="208"/>
      <c r="J478" s="205"/>
      <c r="K478" s="205"/>
      <c r="L478" s="209"/>
      <c r="M478" s="210"/>
      <c r="N478" s="211"/>
      <c r="O478" s="211"/>
      <c r="P478" s="211"/>
      <c r="Q478" s="211"/>
      <c r="R478" s="211"/>
      <c r="S478" s="211"/>
      <c r="T478" s="212"/>
      <c r="AT478" s="213" t="s">
        <v>131</v>
      </c>
      <c r="AU478" s="213" t="s">
        <v>82</v>
      </c>
      <c r="AV478" s="14" t="s">
        <v>79</v>
      </c>
      <c r="AW478" s="14" t="s">
        <v>33</v>
      </c>
      <c r="AX478" s="14" t="s">
        <v>71</v>
      </c>
      <c r="AY478" s="213" t="s">
        <v>118</v>
      </c>
    </row>
    <row r="479" spans="1:65" s="13" customFormat="1" ht="10.199999999999999">
      <c r="B479" s="193"/>
      <c r="C479" s="194"/>
      <c r="D479" s="186" t="s">
        <v>131</v>
      </c>
      <c r="E479" s="195" t="s">
        <v>19</v>
      </c>
      <c r="F479" s="196" t="s">
        <v>639</v>
      </c>
      <c r="G479" s="194"/>
      <c r="H479" s="197">
        <v>38.64</v>
      </c>
      <c r="I479" s="198"/>
      <c r="J479" s="194"/>
      <c r="K479" s="194"/>
      <c r="L479" s="199"/>
      <c r="M479" s="200"/>
      <c r="N479" s="201"/>
      <c r="O479" s="201"/>
      <c r="P479" s="201"/>
      <c r="Q479" s="201"/>
      <c r="R479" s="201"/>
      <c r="S479" s="201"/>
      <c r="T479" s="202"/>
      <c r="AT479" s="203" t="s">
        <v>131</v>
      </c>
      <c r="AU479" s="203" t="s">
        <v>82</v>
      </c>
      <c r="AV479" s="13" t="s">
        <v>82</v>
      </c>
      <c r="AW479" s="13" t="s">
        <v>33</v>
      </c>
      <c r="AX479" s="13" t="s">
        <v>71</v>
      </c>
      <c r="AY479" s="203" t="s">
        <v>118</v>
      </c>
    </row>
    <row r="480" spans="1:65" s="13" customFormat="1" ht="10.199999999999999">
      <c r="B480" s="193"/>
      <c r="C480" s="194"/>
      <c r="D480" s="186" t="s">
        <v>131</v>
      </c>
      <c r="E480" s="195" t="s">
        <v>19</v>
      </c>
      <c r="F480" s="196" t="s">
        <v>640</v>
      </c>
      <c r="G480" s="194"/>
      <c r="H480" s="197">
        <v>8.8800000000000008</v>
      </c>
      <c r="I480" s="198"/>
      <c r="J480" s="194"/>
      <c r="K480" s="194"/>
      <c r="L480" s="199"/>
      <c r="M480" s="200"/>
      <c r="N480" s="201"/>
      <c r="O480" s="201"/>
      <c r="P480" s="201"/>
      <c r="Q480" s="201"/>
      <c r="R480" s="201"/>
      <c r="S480" s="201"/>
      <c r="T480" s="202"/>
      <c r="AT480" s="203" t="s">
        <v>131</v>
      </c>
      <c r="AU480" s="203" t="s">
        <v>82</v>
      </c>
      <c r="AV480" s="13" t="s">
        <v>82</v>
      </c>
      <c r="AW480" s="13" t="s">
        <v>33</v>
      </c>
      <c r="AX480" s="13" t="s">
        <v>71</v>
      </c>
      <c r="AY480" s="203" t="s">
        <v>118</v>
      </c>
    </row>
    <row r="481" spans="2:51" s="13" customFormat="1" ht="10.199999999999999">
      <c r="B481" s="193"/>
      <c r="C481" s="194"/>
      <c r="D481" s="186" t="s">
        <v>131</v>
      </c>
      <c r="E481" s="195" t="s">
        <v>19</v>
      </c>
      <c r="F481" s="196" t="s">
        <v>641</v>
      </c>
      <c r="G481" s="194"/>
      <c r="H481" s="197">
        <v>1.44</v>
      </c>
      <c r="I481" s="198"/>
      <c r="J481" s="194"/>
      <c r="K481" s="194"/>
      <c r="L481" s="199"/>
      <c r="M481" s="200"/>
      <c r="N481" s="201"/>
      <c r="O481" s="201"/>
      <c r="P481" s="201"/>
      <c r="Q481" s="201"/>
      <c r="R481" s="201"/>
      <c r="S481" s="201"/>
      <c r="T481" s="202"/>
      <c r="AT481" s="203" t="s">
        <v>131</v>
      </c>
      <c r="AU481" s="203" t="s">
        <v>82</v>
      </c>
      <c r="AV481" s="13" t="s">
        <v>82</v>
      </c>
      <c r="AW481" s="13" t="s">
        <v>33</v>
      </c>
      <c r="AX481" s="13" t="s">
        <v>71</v>
      </c>
      <c r="AY481" s="203" t="s">
        <v>118</v>
      </c>
    </row>
    <row r="482" spans="2:51" s="13" customFormat="1" ht="10.199999999999999">
      <c r="B482" s="193"/>
      <c r="C482" s="194"/>
      <c r="D482" s="186" t="s">
        <v>131</v>
      </c>
      <c r="E482" s="195" t="s">
        <v>19</v>
      </c>
      <c r="F482" s="196" t="s">
        <v>642</v>
      </c>
      <c r="G482" s="194"/>
      <c r="H482" s="197">
        <v>8.64</v>
      </c>
      <c r="I482" s="198"/>
      <c r="J482" s="194"/>
      <c r="K482" s="194"/>
      <c r="L482" s="199"/>
      <c r="M482" s="200"/>
      <c r="N482" s="201"/>
      <c r="O482" s="201"/>
      <c r="P482" s="201"/>
      <c r="Q482" s="201"/>
      <c r="R482" s="201"/>
      <c r="S482" s="201"/>
      <c r="T482" s="202"/>
      <c r="AT482" s="203" t="s">
        <v>131</v>
      </c>
      <c r="AU482" s="203" t="s">
        <v>82</v>
      </c>
      <c r="AV482" s="13" t="s">
        <v>82</v>
      </c>
      <c r="AW482" s="13" t="s">
        <v>33</v>
      </c>
      <c r="AX482" s="13" t="s">
        <v>71</v>
      </c>
      <c r="AY482" s="203" t="s">
        <v>118</v>
      </c>
    </row>
    <row r="483" spans="2:51" s="13" customFormat="1" ht="10.199999999999999">
      <c r="B483" s="193"/>
      <c r="C483" s="194"/>
      <c r="D483" s="186" t="s">
        <v>131</v>
      </c>
      <c r="E483" s="195" t="s">
        <v>19</v>
      </c>
      <c r="F483" s="196" t="s">
        <v>643</v>
      </c>
      <c r="G483" s="194"/>
      <c r="H483" s="197">
        <v>9.36</v>
      </c>
      <c r="I483" s="198"/>
      <c r="J483" s="194"/>
      <c r="K483" s="194"/>
      <c r="L483" s="199"/>
      <c r="M483" s="200"/>
      <c r="N483" s="201"/>
      <c r="O483" s="201"/>
      <c r="P483" s="201"/>
      <c r="Q483" s="201"/>
      <c r="R483" s="201"/>
      <c r="S483" s="201"/>
      <c r="T483" s="202"/>
      <c r="AT483" s="203" t="s">
        <v>131</v>
      </c>
      <c r="AU483" s="203" t="s">
        <v>82</v>
      </c>
      <c r="AV483" s="13" t="s">
        <v>82</v>
      </c>
      <c r="AW483" s="13" t="s">
        <v>33</v>
      </c>
      <c r="AX483" s="13" t="s">
        <v>71</v>
      </c>
      <c r="AY483" s="203" t="s">
        <v>118</v>
      </c>
    </row>
    <row r="484" spans="2:51" s="13" customFormat="1" ht="10.199999999999999">
      <c r="B484" s="193"/>
      <c r="C484" s="194"/>
      <c r="D484" s="186" t="s">
        <v>131</v>
      </c>
      <c r="E484" s="195" t="s">
        <v>19</v>
      </c>
      <c r="F484" s="196" t="s">
        <v>644</v>
      </c>
      <c r="G484" s="194"/>
      <c r="H484" s="197">
        <v>9.1199999999999992</v>
      </c>
      <c r="I484" s="198"/>
      <c r="J484" s="194"/>
      <c r="K484" s="194"/>
      <c r="L484" s="199"/>
      <c r="M484" s="200"/>
      <c r="N484" s="201"/>
      <c r="O484" s="201"/>
      <c r="P484" s="201"/>
      <c r="Q484" s="201"/>
      <c r="R484" s="201"/>
      <c r="S484" s="201"/>
      <c r="T484" s="202"/>
      <c r="AT484" s="203" t="s">
        <v>131</v>
      </c>
      <c r="AU484" s="203" t="s">
        <v>82</v>
      </c>
      <c r="AV484" s="13" t="s">
        <v>82</v>
      </c>
      <c r="AW484" s="13" t="s">
        <v>33</v>
      </c>
      <c r="AX484" s="13" t="s">
        <v>71</v>
      </c>
      <c r="AY484" s="203" t="s">
        <v>118</v>
      </c>
    </row>
    <row r="485" spans="2:51" s="13" customFormat="1" ht="10.199999999999999">
      <c r="B485" s="193"/>
      <c r="C485" s="194"/>
      <c r="D485" s="186" t="s">
        <v>131</v>
      </c>
      <c r="E485" s="195" t="s">
        <v>19</v>
      </c>
      <c r="F485" s="196" t="s">
        <v>645</v>
      </c>
      <c r="G485" s="194"/>
      <c r="H485" s="197">
        <v>2.4</v>
      </c>
      <c r="I485" s="198"/>
      <c r="J485" s="194"/>
      <c r="K485" s="194"/>
      <c r="L485" s="199"/>
      <c r="M485" s="200"/>
      <c r="N485" s="201"/>
      <c r="O485" s="201"/>
      <c r="P485" s="201"/>
      <c r="Q485" s="201"/>
      <c r="R485" s="201"/>
      <c r="S485" s="201"/>
      <c r="T485" s="202"/>
      <c r="AT485" s="203" t="s">
        <v>131</v>
      </c>
      <c r="AU485" s="203" t="s">
        <v>82</v>
      </c>
      <c r="AV485" s="13" t="s">
        <v>82</v>
      </c>
      <c r="AW485" s="13" t="s">
        <v>33</v>
      </c>
      <c r="AX485" s="13" t="s">
        <v>71</v>
      </c>
      <c r="AY485" s="203" t="s">
        <v>118</v>
      </c>
    </row>
    <row r="486" spans="2:51" s="13" customFormat="1" ht="10.199999999999999">
      <c r="B486" s="193"/>
      <c r="C486" s="194"/>
      <c r="D486" s="186" t="s">
        <v>131</v>
      </c>
      <c r="E486" s="195" t="s">
        <v>19</v>
      </c>
      <c r="F486" s="196" t="s">
        <v>646</v>
      </c>
      <c r="G486" s="194"/>
      <c r="H486" s="197">
        <v>8.64</v>
      </c>
      <c r="I486" s="198"/>
      <c r="J486" s="194"/>
      <c r="K486" s="194"/>
      <c r="L486" s="199"/>
      <c r="M486" s="200"/>
      <c r="N486" s="201"/>
      <c r="O486" s="201"/>
      <c r="P486" s="201"/>
      <c r="Q486" s="201"/>
      <c r="R486" s="201"/>
      <c r="S486" s="201"/>
      <c r="T486" s="202"/>
      <c r="AT486" s="203" t="s">
        <v>131</v>
      </c>
      <c r="AU486" s="203" t="s">
        <v>82</v>
      </c>
      <c r="AV486" s="13" t="s">
        <v>82</v>
      </c>
      <c r="AW486" s="13" t="s">
        <v>33</v>
      </c>
      <c r="AX486" s="13" t="s">
        <v>71</v>
      </c>
      <c r="AY486" s="203" t="s">
        <v>118</v>
      </c>
    </row>
    <row r="487" spans="2:51" s="13" customFormat="1" ht="10.199999999999999">
      <c r="B487" s="193"/>
      <c r="C487" s="194"/>
      <c r="D487" s="186" t="s">
        <v>131</v>
      </c>
      <c r="E487" s="195" t="s">
        <v>19</v>
      </c>
      <c r="F487" s="196" t="s">
        <v>647</v>
      </c>
      <c r="G487" s="194"/>
      <c r="H487" s="197">
        <v>2.4</v>
      </c>
      <c r="I487" s="198"/>
      <c r="J487" s="194"/>
      <c r="K487" s="194"/>
      <c r="L487" s="199"/>
      <c r="M487" s="200"/>
      <c r="N487" s="201"/>
      <c r="O487" s="201"/>
      <c r="P487" s="201"/>
      <c r="Q487" s="201"/>
      <c r="R487" s="201"/>
      <c r="S487" s="201"/>
      <c r="T487" s="202"/>
      <c r="AT487" s="203" t="s">
        <v>131</v>
      </c>
      <c r="AU487" s="203" t="s">
        <v>82</v>
      </c>
      <c r="AV487" s="13" t="s">
        <v>82</v>
      </c>
      <c r="AW487" s="13" t="s">
        <v>33</v>
      </c>
      <c r="AX487" s="13" t="s">
        <v>71</v>
      </c>
      <c r="AY487" s="203" t="s">
        <v>118</v>
      </c>
    </row>
    <row r="488" spans="2:51" s="13" customFormat="1" ht="10.199999999999999">
      <c r="B488" s="193"/>
      <c r="C488" s="194"/>
      <c r="D488" s="186" t="s">
        <v>131</v>
      </c>
      <c r="E488" s="195" t="s">
        <v>19</v>
      </c>
      <c r="F488" s="196" t="s">
        <v>648</v>
      </c>
      <c r="G488" s="194"/>
      <c r="H488" s="197">
        <v>10.08</v>
      </c>
      <c r="I488" s="198"/>
      <c r="J488" s="194"/>
      <c r="K488" s="194"/>
      <c r="L488" s="199"/>
      <c r="M488" s="200"/>
      <c r="N488" s="201"/>
      <c r="O488" s="201"/>
      <c r="P488" s="201"/>
      <c r="Q488" s="201"/>
      <c r="R488" s="201"/>
      <c r="S488" s="201"/>
      <c r="T488" s="202"/>
      <c r="AT488" s="203" t="s">
        <v>131</v>
      </c>
      <c r="AU488" s="203" t="s">
        <v>82</v>
      </c>
      <c r="AV488" s="13" t="s">
        <v>82</v>
      </c>
      <c r="AW488" s="13" t="s">
        <v>33</v>
      </c>
      <c r="AX488" s="13" t="s">
        <v>71</v>
      </c>
      <c r="AY488" s="203" t="s">
        <v>118</v>
      </c>
    </row>
    <row r="489" spans="2:51" s="13" customFormat="1" ht="10.199999999999999">
      <c r="B489" s="193"/>
      <c r="C489" s="194"/>
      <c r="D489" s="186" t="s">
        <v>131</v>
      </c>
      <c r="E489" s="195" t="s">
        <v>19</v>
      </c>
      <c r="F489" s="196" t="s">
        <v>649</v>
      </c>
      <c r="G489" s="194"/>
      <c r="H489" s="197">
        <v>10.8</v>
      </c>
      <c r="I489" s="198"/>
      <c r="J489" s="194"/>
      <c r="K489" s="194"/>
      <c r="L489" s="199"/>
      <c r="M489" s="200"/>
      <c r="N489" s="201"/>
      <c r="O489" s="201"/>
      <c r="P489" s="201"/>
      <c r="Q489" s="201"/>
      <c r="R489" s="201"/>
      <c r="S489" s="201"/>
      <c r="T489" s="202"/>
      <c r="AT489" s="203" t="s">
        <v>131</v>
      </c>
      <c r="AU489" s="203" t="s">
        <v>82</v>
      </c>
      <c r="AV489" s="13" t="s">
        <v>82</v>
      </c>
      <c r="AW489" s="13" t="s">
        <v>33</v>
      </c>
      <c r="AX489" s="13" t="s">
        <v>71</v>
      </c>
      <c r="AY489" s="203" t="s">
        <v>118</v>
      </c>
    </row>
    <row r="490" spans="2:51" s="13" customFormat="1" ht="10.199999999999999">
      <c r="B490" s="193"/>
      <c r="C490" s="194"/>
      <c r="D490" s="186" t="s">
        <v>131</v>
      </c>
      <c r="E490" s="195" t="s">
        <v>19</v>
      </c>
      <c r="F490" s="196" t="s">
        <v>650</v>
      </c>
      <c r="G490" s="194"/>
      <c r="H490" s="197">
        <v>3.12</v>
      </c>
      <c r="I490" s="198"/>
      <c r="J490" s="194"/>
      <c r="K490" s="194"/>
      <c r="L490" s="199"/>
      <c r="M490" s="200"/>
      <c r="N490" s="201"/>
      <c r="O490" s="201"/>
      <c r="P490" s="201"/>
      <c r="Q490" s="201"/>
      <c r="R490" s="201"/>
      <c r="S490" s="201"/>
      <c r="T490" s="202"/>
      <c r="AT490" s="203" t="s">
        <v>131</v>
      </c>
      <c r="AU490" s="203" t="s">
        <v>82</v>
      </c>
      <c r="AV490" s="13" t="s">
        <v>82</v>
      </c>
      <c r="AW490" s="13" t="s">
        <v>33</v>
      </c>
      <c r="AX490" s="13" t="s">
        <v>71</v>
      </c>
      <c r="AY490" s="203" t="s">
        <v>118</v>
      </c>
    </row>
    <row r="491" spans="2:51" s="13" customFormat="1" ht="10.199999999999999">
      <c r="B491" s="193"/>
      <c r="C491" s="194"/>
      <c r="D491" s="186" t="s">
        <v>131</v>
      </c>
      <c r="E491" s="195" t="s">
        <v>19</v>
      </c>
      <c r="F491" s="196" t="s">
        <v>651</v>
      </c>
      <c r="G491" s="194"/>
      <c r="H491" s="197">
        <v>10.8</v>
      </c>
      <c r="I491" s="198"/>
      <c r="J491" s="194"/>
      <c r="K491" s="194"/>
      <c r="L491" s="199"/>
      <c r="M491" s="200"/>
      <c r="N491" s="201"/>
      <c r="O491" s="201"/>
      <c r="P491" s="201"/>
      <c r="Q491" s="201"/>
      <c r="R491" s="201"/>
      <c r="S491" s="201"/>
      <c r="T491" s="202"/>
      <c r="AT491" s="203" t="s">
        <v>131</v>
      </c>
      <c r="AU491" s="203" t="s">
        <v>82</v>
      </c>
      <c r="AV491" s="13" t="s">
        <v>82</v>
      </c>
      <c r="AW491" s="13" t="s">
        <v>33</v>
      </c>
      <c r="AX491" s="13" t="s">
        <v>71</v>
      </c>
      <c r="AY491" s="203" t="s">
        <v>118</v>
      </c>
    </row>
    <row r="492" spans="2:51" s="13" customFormat="1" ht="10.199999999999999">
      <c r="B492" s="193"/>
      <c r="C492" s="194"/>
      <c r="D492" s="186" t="s">
        <v>131</v>
      </c>
      <c r="E492" s="195" t="s">
        <v>19</v>
      </c>
      <c r="F492" s="196" t="s">
        <v>652</v>
      </c>
      <c r="G492" s="194"/>
      <c r="H492" s="197">
        <v>12</v>
      </c>
      <c r="I492" s="198"/>
      <c r="J492" s="194"/>
      <c r="K492" s="194"/>
      <c r="L492" s="199"/>
      <c r="M492" s="200"/>
      <c r="N492" s="201"/>
      <c r="O492" s="201"/>
      <c r="P492" s="201"/>
      <c r="Q492" s="201"/>
      <c r="R492" s="201"/>
      <c r="S492" s="201"/>
      <c r="T492" s="202"/>
      <c r="AT492" s="203" t="s">
        <v>131</v>
      </c>
      <c r="AU492" s="203" t="s">
        <v>82</v>
      </c>
      <c r="AV492" s="13" t="s">
        <v>82</v>
      </c>
      <c r="AW492" s="13" t="s">
        <v>33</v>
      </c>
      <c r="AX492" s="13" t="s">
        <v>71</v>
      </c>
      <c r="AY492" s="203" t="s">
        <v>118</v>
      </c>
    </row>
    <row r="493" spans="2:51" s="13" customFormat="1" ht="10.199999999999999">
      <c r="B493" s="193"/>
      <c r="C493" s="194"/>
      <c r="D493" s="186" t="s">
        <v>131</v>
      </c>
      <c r="E493" s="195" t="s">
        <v>19</v>
      </c>
      <c r="F493" s="196" t="s">
        <v>653</v>
      </c>
      <c r="G493" s="194"/>
      <c r="H493" s="197">
        <v>9.84</v>
      </c>
      <c r="I493" s="198"/>
      <c r="J493" s="194"/>
      <c r="K493" s="194"/>
      <c r="L493" s="199"/>
      <c r="M493" s="200"/>
      <c r="N493" s="201"/>
      <c r="O493" s="201"/>
      <c r="P493" s="201"/>
      <c r="Q493" s="201"/>
      <c r="R493" s="201"/>
      <c r="S493" s="201"/>
      <c r="T493" s="202"/>
      <c r="AT493" s="203" t="s">
        <v>131</v>
      </c>
      <c r="AU493" s="203" t="s">
        <v>82</v>
      </c>
      <c r="AV493" s="13" t="s">
        <v>82</v>
      </c>
      <c r="AW493" s="13" t="s">
        <v>33</v>
      </c>
      <c r="AX493" s="13" t="s">
        <v>71</v>
      </c>
      <c r="AY493" s="203" t="s">
        <v>118</v>
      </c>
    </row>
    <row r="494" spans="2:51" s="13" customFormat="1" ht="10.199999999999999">
      <c r="B494" s="193"/>
      <c r="C494" s="194"/>
      <c r="D494" s="186" t="s">
        <v>131</v>
      </c>
      <c r="E494" s="195" t="s">
        <v>19</v>
      </c>
      <c r="F494" s="196" t="s">
        <v>654</v>
      </c>
      <c r="G494" s="194"/>
      <c r="H494" s="197">
        <v>9.6</v>
      </c>
      <c r="I494" s="198"/>
      <c r="J494" s="194"/>
      <c r="K494" s="194"/>
      <c r="L494" s="199"/>
      <c r="M494" s="200"/>
      <c r="N494" s="201"/>
      <c r="O494" s="201"/>
      <c r="P494" s="201"/>
      <c r="Q494" s="201"/>
      <c r="R494" s="201"/>
      <c r="S494" s="201"/>
      <c r="T494" s="202"/>
      <c r="AT494" s="203" t="s">
        <v>131</v>
      </c>
      <c r="AU494" s="203" t="s">
        <v>82</v>
      </c>
      <c r="AV494" s="13" t="s">
        <v>82</v>
      </c>
      <c r="AW494" s="13" t="s">
        <v>33</v>
      </c>
      <c r="AX494" s="13" t="s">
        <v>71</v>
      </c>
      <c r="AY494" s="203" t="s">
        <v>118</v>
      </c>
    </row>
    <row r="495" spans="2:51" s="13" customFormat="1" ht="10.199999999999999">
      <c r="B495" s="193"/>
      <c r="C495" s="194"/>
      <c r="D495" s="186" t="s">
        <v>131</v>
      </c>
      <c r="E495" s="195" t="s">
        <v>19</v>
      </c>
      <c r="F495" s="196" t="s">
        <v>655</v>
      </c>
      <c r="G495" s="194"/>
      <c r="H495" s="197">
        <v>1.44</v>
      </c>
      <c r="I495" s="198"/>
      <c r="J495" s="194"/>
      <c r="K495" s="194"/>
      <c r="L495" s="199"/>
      <c r="M495" s="200"/>
      <c r="N495" s="201"/>
      <c r="O495" s="201"/>
      <c r="P495" s="201"/>
      <c r="Q495" s="201"/>
      <c r="R495" s="201"/>
      <c r="S495" s="201"/>
      <c r="T495" s="202"/>
      <c r="AT495" s="203" t="s">
        <v>131</v>
      </c>
      <c r="AU495" s="203" t="s">
        <v>82</v>
      </c>
      <c r="AV495" s="13" t="s">
        <v>82</v>
      </c>
      <c r="AW495" s="13" t="s">
        <v>33</v>
      </c>
      <c r="AX495" s="13" t="s">
        <v>71</v>
      </c>
      <c r="AY495" s="203" t="s">
        <v>118</v>
      </c>
    </row>
    <row r="496" spans="2:51" s="13" customFormat="1" ht="10.199999999999999">
      <c r="B496" s="193"/>
      <c r="C496" s="194"/>
      <c r="D496" s="186" t="s">
        <v>131</v>
      </c>
      <c r="E496" s="195" t="s">
        <v>19</v>
      </c>
      <c r="F496" s="196" t="s">
        <v>656</v>
      </c>
      <c r="G496" s="194"/>
      <c r="H496" s="197">
        <v>13.2</v>
      </c>
      <c r="I496" s="198"/>
      <c r="J496" s="194"/>
      <c r="K496" s="194"/>
      <c r="L496" s="199"/>
      <c r="M496" s="200"/>
      <c r="N496" s="201"/>
      <c r="O496" s="201"/>
      <c r="P496" s="201"/>
      <c r="Q496" s="201"/>
      <c r="R496" s="201"/>
      <c r="S496" s="201"/>
      <c r="T496" s="202"/>
      <c r="AT496" s="203" t="s">
        <v>131</v>
      </c>
      <c r="AU496" s="203" t="s">
        <v>82</v>
      </c>
      <c r="AV496" s="13" t="s">
        <v>82</v>
      </c>
      <c r="AW496" s="13" t="s">
        <v>33</v>
      </c>
      <c r="AX496" s="13" t="s">
        <v>71</v>
      </c>
      <c r="AY496" s="203" t="s">
        <v>118</v>
      </c>
    </row>
    <row r="497" spans="1:65" s="13" customFormat="1" ht="10.199999999999999">
      <c r="B497" s="193"/>
      <c r="C497" s="194"/>
      <c r="D497" s="186" t="s">
        <v>131</v>
      </c>
      <c r="E497" s="195" t="s">
        <v>19</v>
      </c>
      <c r="F497" s="196" t="s">
        <v>657</v>
      </c>
      <c r="G497" s="194"/>
      <c r="H497" s="197">
        <v>10.8</v>
      </c>
      <c r="I497" s="198"/>
      <c r="J497" s="194"/>
      <c r="K497" s="194"/>
      <c r="L497" s="199"/>
      <c r="M497" s="200"/>
      <c r="N497" s="201"/>
      <c r="O497" s="201"/>
      <c r="P497" s="201"/>
      <c r="Q497" s="201"/>
      <c r="R497" s="201"/>
      <c r="S497" s="201"/>
      <c r="T497" s="202"/>
      <c r="AT497" s="203" t="s">
        <v>131</v>
      </c>
      <c r="AU497" s="203" t="s">
        <v>82</v>
      </c>
      <c r="AV497" s="13" t="s">
        <v>82</v>
      </c>
      <c r="AW497" s="13" t="s">
        <v>33</v>
      </c>
      <c r="AX497" s="13" t="s">
        <v>71</v>
      </c>
      <c r="AY497" s="203" t="s">
        <v>118</v>
      </c>
    </row>
    <row r="498" spans="1:65" s="14" customFormat="1" ht="10.199999999999999">
      <c r="B498" s="204"/>
      <c r="C498" s="205"/>
      <c r="D498" s="186" t="s">
        <v>131</v>
      </c>
      <c r="E498" s="206" t="s">
        <v>19</v>
      </c>
      <c r="F498" s="207" t="s">
        <v>156</v>
      </c>
      <c r="G498" s="205"/>
      <c r="H498" s="206" t="s">
        <v>19</v>
      </c>
      <c r="I498" s="208"/>
      <c r="J498" s="205"/>
      <c r="K498" s="205"/>
      <c r="L498" s="209"/>
      <c r="M498" s="210"/>
      <c r="N498" s="211"/>
      <c r="O498" s="211"/>
      <c r="P498" s="211"/>
      <c r="Q498" s="211"/>
      <c r="R498" s="211"/>
      <c r="S498" s="211"/>
      <c r="T498" s="212"/>
      <c r="AT498" s="213" t="s">
        <v>131</v>
      </c>
      <c r="AU498" s="213" t="s">
        <v>82</v>
      </c>
      <c r="AV498" s="14" t="s">
        <v>79</v>
      </c>
      <c r="AW498" s="14" t="s">
        <v>33</v>
      </c>
      <c r="AX498" s="14" t="s">
        <v>71</v>
      </c>
      <c r="AY498" s="213" t="s">
        <v>118</v>
      </c>
    </row>
    <row r="499" spans="1:65" s="13" customFormat="1" ht="10.199999999999999">
      <c r="B499" s="193"/>
      <c r="C499" s="194"/>
      <c r="D499" s="186" t="s">
        <v>131</v>
      </c>
      <c r="E499" s="195" t="s">
        <v>19</v>
      </c>
      <c r="F499" s="196" t="s">
        <v>658</v>
      </c>
      <c r="G499" s="194"/>
      <c r="H499" s="197">
        <v>1.8</v>
      </c>
      <c r="I499" s="198"/>
      <c r="J499" s="194"/>
      <c r="K499" s="194"/>
      <c r="L499" s="199"/>
      <c r="M499" s="200"/>
      <c r="N499" s="201"/>
      <c r="O499" s="201"/>
      <c r="P499" s="201"/>
      <c r="Q499" s="201"/>
      <c r="R499" s="201"/>
      <c r="S499" s="201"/>
      <c r="T499" s="202"/>
      <c r="AT499" s="203" t="s">
        <v>131</v>
      </c>
      <c r="AU499" s="203" t="s">
        <v>82</v>
      </c>
      <c r="AV499" s="13" t="s">
        <v>82</v>
      </c>
      <c r="AW499" s="13" t="s">
        <v>33</v>
      </c>
      <c r="AX499" s="13" t="s">
        <v>71</v>
      </c>
      <c r="AY499" s="203" t="s">
        <v>118</v>
      </c>
    </row>
    <row r="500" spans="1:65" s="13" customFormat="1" ht="10.199999999999999">
      <c r="B500" s="193"/>
      <c r="C500" s="194"/>
      <c r="D500" s="186" t="s">
        <v>131</v>
      </c>
      <c r="E500" s="195" t="s">
        <v>19</v>
      </c>
      <c r="F500" s="196" t="s">
        <v>659</v>
      </c>
      <c r="G500" s="194"/>
      <c r="H500" s="197">
        <v>1.5</v>
      </c>
      <c r="I500" s="198"/>
      <c r="J500" s="194"/>
      <c r="K500" s="194"/>
      <c r="L500" s="199"/>
      <c r="M500" s="200"/>
      <c r="N500" s="201"/>
      <c r="O500" s="201"/>
      <c r="P500" s="201"/>
      <c r="Q500" s="201"/>
      <c r="R500" s="201"/>
      <c r="S500" s="201"/>
      <c r="T500" s="202"/>
      <c r="AT500" s="203" t="s">
        <v>131</v>
      </c>
      <c r="AU500" s="203" t="s">
        <v>82</v>
      </c>
      <c r="AV500" s="13" t="s">
        <v>82</v>
      </c>
      <c r="AW500" s="13" t="s">
        <v>33</v>
      </c>
      <c r="AX500" s="13" t="s">
        <v>71</v>
      </c>
      <c r="AY500" s="203" t="s">
        <v>118</v>
      </c>
    </row>
    <row r="501" spans="1:65" s="13" customFormat="1" ht="10.199999999999999">
      <c r="B501" s="193"/>
      <c r="C501" s="194"/>
      <c r="D501" s="186" t="s">
        <v>131</v>
      </c>
      <c r="E501" s="195" t="s">
        <v>19</v>
      </c>
      <c r="F501" s="196" t="s">
        <v>660</v>
      </c>
      <c r="G501" s="194"/>
      <c r="H501" s="197">
        <v>5.8</v>
      </c>
      <c r="I501" s="198"/>
      <c r="J501" s="194"/>
      <c r="K501" s="194"/>
      <c r="L501" s="199"/>
      <c r="M501" s="200"/>
      <c r="N501" s="201"/>
      <c r="O501" s="201"/>
      <c r="P501" s="201"/>
      <c r="Q501" s="201"/>
      <c r="R501" s="201"/>
      <c r="S501" s="201"/>
      <c r="T501" s="202"/>
      <c r="AT501" s="203" t="s">
        <v>131</v>
      </c>
      <c r="AU501" s="203" t="s">
        <v>82</v>
      </c>
      <c r="AV501" s="13" t="s">
        <v>82</v>
      </c>
      <c r="AW501" s="13" t="s">
        <v>33</v>
      </c>
      <c r="AX501" s="13" t="s">
        <v>71</v>
      </c>
      <c r="AY501" s="203" t="s">
        <v>118</v>
      </c>
    </row>
    <row r="502" spans="1:65" s="13" customFormat="1" ht="10.199999999999999">
      <c r="B502" s="193"/>
      <c r="C502" s="194"/>
      <c r="D502" s="186" t="s">
        <v>131</v>
      </c>
      <c r="E502" s="195" t="s">
        <v>19</v>
      </c>
      <c r="F502" s="196" t="s">
        <v>661</v>
      </c>
      <c r="G502" s="194"/>
      <c r="H502" s="197">
        <v>10.5</v>
      </c>
      <c r="I502" s="198"/>
      <c r="J502" s="194"/>
      <c r="K502" s="194"/>
      <c r="L502" s="199"/>
      <c r="M502" s="200"/>
      <c r="N502" s="201"/>
      <c r="O502" s="201"/>
      <c r="P502" s="201"/>
      <c r="Q502" s="201"/>
      <c r="R502" s="201"/>
      <c r="S502" s="201"/>
      <c r="T502" s="202"/>
      <c r="AT502" s="203" t="s">
        <v>131</v>
      </c>
      <c r="AU502" s="203" t="s">
        <v>82</v>
      </c>
      <c r="AV502" s="13" t="s">
        <v>82</v>
      </c>
      <c r="AW502" s="13" t="s">
        <v>33</v>
      </c>
      <c r="AX502" s="13" t="s">
        <v>71</v>
      </c>
      <c r="AY502" s="203" t="s">
        <v>118</v>
      </c>
    </row>
    <row r="503" spans="1:65" s="13" customFormat="1" ht="10.199999999999999">
      <c r="B503" s="193"/>
      <c r="C503" s="194"/>
      <c r="D503" s="186" t="s">
        <v>131</v>
      </c>
      <c r="E503" s="195" t="s">
        <v>19</v>
      </c>
      <c r="F503" s="196" t="s">
        <v>662</v>
      </c>
      <c r="G503" s="194"/>
      <c r="H503" s="197">
        <v>3.48</v>
      </c>
      <c r="I503" s="198"/>
      <c r="J503" s="194"/>
      <c r="K503" s="194"/>
      <c r="L503" s="199"/>
      <c r="M503" s="200"/>
      <c r="N503" s="201"/>
      <c r="O503" s="201"/>
      <c r="P503" s="201"/>
      <c r="Q503" s="201"/>
      <c r="R503" s="201"/>
      <c r="S503" s="201"/>
      <c r="T503" s="202"/>
      <c r="AT503" s="203" t="s">
        <v>131</v>
      </c>
      <c r="AU503" s="203" t="s">
        <v>82</v>
      </c>
      <c r="AV503" s="13" t="s">
        <v>82</v>
      </c>
      <c r="AW503" s="13" t="s">
        <v>33</v>
      </c>
      <c r="AX503" s="13" t="s">
        <v>71</v>
      </c>
      <c r="AY503" s="203" t="s">
        <v>118</v>
      </c>
    </row>
    <row r="504" spans="1:65" s="13" customFormat="1" ht="10.199999999999999">
      <c r="B504" s="193"/>
      <c r="C504" s="194"/>
      <c r="D504" s="186" t="s">
        <v>131</v>
      </c>
      <c r="E504" s="195" t="s">
        <v>19</v>
      </c>
      <c r="F504" s="196" t="s">
        <v>663</v>
      </c>
      <c r="G504" s="194"/>
      <c r="H504" s="197">
        <v>4.4000000000000004</v>
      </c>
      <c r="I504" s="198"/>
      <c r="J504" s="194"/>
      <c r="K504" s="194"/>
      <c r="L504" s="199"/>
      <c r="M504" s="200"/>
      <c r="N504" s="201"/>
      <c r="O504" s="201"/>
      <c r="P504" s="201"/>
      <c r="Q504" s="201"/>
      <c r="R504" s="201"/>
      <c r="S504" s="201"/>
      <c r="T504" s="202"/>
      <c r="AT504" s="203" t="s">
        <v>131</v>
      </c>
      <c r="AU504" s="203" t="s">
        <v>82</v>
      </c>
      <c r="AV504" s="13" t="s">
        <v>82</v>
      </c>
      <c r="AW504" s="13" t="s">
        <v>33</v>
      </c>
      <c r="AX504" s="13" t="s">
        <v>71</v>
      </c>
      <c r="AY504" s="203" t="s">
        <v>118</v>
      </c>
    </row>
    <row r="505" spans="1:65" s="2" customFormat="1" ht="14.4" customHeight="1">
      <c r="A505" s="34"/>
      <c r="B505" s="35"/>
      <c r="C505" s="173" t="s">
        <v>664</v>
      </c>
      <c r="D505" s="173" t="s">
        <v>120</v>
      </c>
      <c r="E505" s="174" t="s">
        <v>665</v>
      </c>
      <c r="F505" s="175" t="s">
        <v>666</v>
      </c>
      <c r="G505" s="176" t="s">
        <v>150</v>
      </c>
      <c r="H505" s="177">
        <v>185.97</v>
      </c>
      <c r="I505" s="178"/>
      <c r="J505" s="179">
        <f>ROUND(I505*H505,2)</f>
        <v>0</v>
      </c>
      <c r="K505" s="175" t="s">
        <v>124</v>
      </c>
      <c r="L505" s="39"/>
      <c r="M505" s="180" t="s">
        <v>19</v>
      </c>
      <c r="N505" s="181" t="s">
        <v>42</v>
      </c>
      <c r="O505" s="64"/>
      <c r="P505" s="182">
        <f>O505*H505</f>
        <v>0</v>
      </c>
      <c r="Q505" s="182">
        <v>0.15826000000000001</v>
      </c>
      <c r="R505" s="182">
        <f>Q505*H505</f>
        <v>29.431612200000004</v>
      </c>
      <c r="S505" s="182">
        <v>0</v>
      </c>
      <c r="T505" s="183">
        <f>S505*H505</f>
        <v>0</v>
      </c>
      <c r="U505" s="34"/>
      <c r="V505" s="34"/>
      <c r="W505" s="34"/>
      <c r="X505" s="34"/>
      <c r="Y505" s="34"/>
      <c r="Z505" s="34"/>
      <c r="AA505" s="34"/>
      <c r="AB505" s="34"/>
      <c r="AC505" s="34"/>
      <c r="AD505" s="34"/>
      <c r="AE505" s="34"/>
      <c r="AR505" s="184" t="s">
        <v>125</v>
      </c>
      <c r="AT505" s="184" t="s">
        <v>120</v>
      </c>
      <c r="AU505" s="184" t="s">
        <v>82</v>
      </c>
      <c r="AY505" s="17" t="s">
        <v>118</v>
      </c>
      <c r="BE505" s="185">
        <f>IF(N505="základní",J505,0)</f>
        <v>0</v>
      </c>
      <c r="BF505" s="185">
        <f>IF(N505="snížená",J505,0)</f>
        <v>0</v>
      </c>
      <c r="BG505" s="185">
        <f>IF(N505="zákl. přenesená",J505,0)</f>
        <v>0</v>
      </c>
      <c r="BH505" s="185">
        <f>IF(N505="sníž. přenesená",J505,0)</f>
        <v>0</v>
      </c>
      <c r="BI505" s="185">
        <f>IF(N505="nulová",J505,0)</f>
        <v>0</v>
      </c>
      <c r="BJ505" s="17" t="s">
        <v>79</v>
      </c>
      <c r="BK505" s="185">
        <f>ROUND(I505*H505,2)</f>
        <v>0</v>
      </c>
      <c r="BL505" s="17" t="s">
        <v>125</v>
      </c>
      <c r="BM505" s="184" t="s">
        <v>667</v>
      </c>
    </row>
    <row r="506" spans="1:65" s="2" customFormat="1" ht="19.2">
      <c r="A506" s="34"/>
      <c r="B506" s="35"/>
      <c r="C506" s="36"/>
      <c r="D506" s="186" t="s">
        <v>127</v>
      </c>
      <c r="E506" s="36"/>
      <c r="F506" s="187" t="s">
        <v>668</v>
      </c>
      <c r="G506" s="36"/>
      <c r="H506" s="36"/>
      <c r="I506" s="188"/>
      <c r="J506" s="36"/>
      <c r="K506" s="36"/>
      <c r="L506" s="39"/>
      <c r="M506" s="189"/>
      <c r="N506" s="190"/>
      <c r="O506" s="64"/>
      <c r="P506" s="64"/>
      <c r="Q506" s="64"/>
      <c r="R506" s="64"/>
      <c r="S506" s="64"/>
      <c r="T506" s="65"/>
      <c r="U506" s="34"/>
      <c r="V506" s="34"/>
      <c r="W506" s="34"/>
      <c r="X506" s="34"/>
      <c r="Y506" s="34"/>
      <c r="Z506" s="34"/>
      <c r="AA506" s="34"/>
      <c r="AB506" s="34"/>
      <c r="AC506" s="34"/>
      <c r="AD506" s="34"/>
      <c r="AE506" s="34"/>
      <c r="AT506" s="17" t="s">
        <v>127</v>
      </c>
      <c r="AU506" s="17" t="s">
        <v>82</v>
      </c>
    </row>
    <row r="507" spans="1:65" s="2" customFormat="1" ht="10.199999999999999">
      <c r="A507" s="34"/>
      <c r="B507" s="35"/>
      <c r="C507" s="36"/>
      <c r="D507" s="191" t="s">
        <v>129</v>
      </c>
      <c r="E507" s="36"/>
      <c r="F507" s="192" t="s">
        <v>669</v>
      </c>
      <c r="G507" s="36"/>
      <c r="H507" s="36"/>
      <c r="I507" s="188"/>
      <c r="J507" s="36"/>
      <c r="K507" s="36"/>
      <c r="L507" s="39"/>
      <c r="M507" s="189"/>
      <c r="N507" s="190"/>
      <c r="O507" s="64"/>
      <c r="P507" s="64"/>
      <c r="Q507" s="64"/>
      <c r="R507" s="64"/>
      <c r="S507" s="64"/>
      <c r="T507" s="65"/>
      <c r="U507" s="34"/>
      <c r="V507" s="34"/>
      <c r="W507" s="34"/>
      <c r="X507" s="34"/>
      <c r="Y507" s="34"/>
      <c r="Z507" s="34"/>
      <c r="AA507" s="34"/>
      <c r="AB507" s="34"/>
      <c r="AC507" s="34"/>
      <c r="AD507" s="34"/>
      <c r="AE507" s="34"/>
      <c r="AT507" s="17" t="s">
        <v>129</v>
      </c>
      <c r="AU507" s="17" t="s">
        <v>82</v>
      </c>
    </row>
    <row r="508" spans="1:65" s="13" customFormat="1" ht="10.199999999999999">
      <c r="B508" s="193"/>
      <c r="C508" s="194"/>
      <c r="D508" s="186" t="s">
        <v>131</v>
      </c>
      <c r="E508" s="195" t="s">
        <v>19</v>
      </c>
      <c r="F508" s="196" t="s">
        <v>670</v>
      </c>
      <c r="G508" s="194"/>
      <c r="H508" s="197">
        <v>165</v>
      </c>
      <c r="I508" s="198"/>
      <c r="J508" s="194"/>
      <c r="K508" s="194"/>
      <c r="L508" s="199"/>
      <c r="M508" s="200"/>
      <c r="N508" s="201"/>
      <c r="O508" s="201"/>
      <c r="P508" s="201"/>
      <c r="Q508" s="201"/>
      <c r="R508" s="201"/>
      <c r="S508" s="201"/>
      <c r="T508" s="202"/>
      <c r="AT508" s="203" t="s">
        <v>131</v>
      </c>
      <c r="AU508" s="203" t="s">
        <v>82</v>
      </c>
      <c r="AV508" s="13" t="s">
        <v>82</v>
      </c>
      <c r="AW508" s="13" t="s">
        <v>33</v>
      </c>
      <c r="AX508" s="13" t="s">
        <v>71</v>
      </c>
      <c r="AY508" s="203" t="s">
        <v>118</v>
      </c>
    </row>
    <row r="509" spans="1:65" s="13" customFormat="1" ht="10.199999999999999">
      <c r="B509" s="193"/>
      <c r="C509" s="194"/>
      <c r="D509" s="186" t="s">
        <v>131</v>
      </c>
      <c r="E509" s="195" t="s">
        <v>19</v>
      </c>
      <c r="F509" s="196" t="s">
        <v>671</v>
      </c>
      <c r="G509" s="194"/>
      <c r="H509" s="197">
        <v>19.32</v>
      </c>
      <c r="I509" s="198"/>
      <c r="J509" s="194"/>
      <c r="K509" s="194"/>
      <c r="L509" s="199"/>
      <c r="M509" s="200"/>
      <c r="N509" s="201"/>
      <c r="O509" s="201"/>
      <c r="P509" s="201"/>
      <c r="Q509" s="201"/>
      <c r="R509" s="201"/>
      <c r="S509" s="201"/>
      <c r="T509" s="202"/>
      <c r="AT509" s="203" t="s">
        <v>131</v>
      </c>
      <c r="AU509" s="203" t="s">
        <v>82</v>
      </c>
      <c r="AV509" s="13" t="s">
        <v>82</v>
      </c>
      <c r="AW509" s="13" t="s">
        <v>33</v>
      </c>
      <c r="AX509" s="13" t="s">
        <v>71</v>
      </c>
      <c r="AY509" s="203" t="s">
        <v>118</v>
      </c>
    </row>
    <row r="510" spans="1:65" s="14" customFormat="1" ht="10.199999999999999">
      <c r="B510" s="204"/>
      <c r="C510" s="205"/>
      <c r="D510" s="186" t="s">
        <v>131</v>
      </c>
      <c r="E510" s="206" t="s">
        <v>19</v>
      </c>
      <c r="F510" s="207" t="s">
        <v>156</v>
      </c>
      <c r="G510" s="205"/>
      <c r="H510" s="206" t="s">
        <v>19</v>
      </c>
      <c r="I510" s="208"/>
      <c r="J510" s="205"/>
      <c r="K510" s="205"/>
      <c r="L510" s="209"/>
      <c r="M510" s="210"/>
      <c r="N510" s="211"/>
      <c r="O510" s="211"/>
      <c r="P510" s="211"/>
      <c r="Q510" s="211"/>
      <c r="R510" s="211"/>
      <c r="S510" s="211"/>
      <c r="T510" s="212"/>
      <c r="AT510" s="213" t="s">
        <v>131</v>
      </c>
      <c r="AU510" s="213" t="s">
        <v>82</v>
      </c>
      <c r="AV510" s="14" t="s">
        <v>79</v>
      </c>
      <c r="AW510" s="14" t="s">
        <v>33</v>
      </c>
      <c r="AX510" s="14" t="s">
        <v>71</v>
      </c>
      <c r="AY510" s="213" t="s">
        <v>118</v>
      </c>
    </row>
    <row r="511" spans="1:65" s="13" customFormat="1" ht="10.199999999999999">
      <c r="B511" s="193"/>
      <c r="C511" s="194"/>
      <c r="D511" s="186" t="s">
        <v>131</v>
      </c>
      <c r="E511" s="195" t="s">
        <v>19</v>
      </c>
      <c r="F511" s="196" t="s">
        <v>157</v>
      </c>
      <c r="G511" s="194"/>
      <c r="H511" s="197">
        <v>0.9</v>
      </c>
      <c r="I511" s="198"/>
      <c r="J511" s="194"/>
      <c r="K511" s="194"/>
      <c r="L511" s="199"/>
      <c r="M511" s="200"/>
      <c r="N511" s="201"/>
      <c r="O511" s="201"/>
      <c r="P511" s="201"/>
      <c r="Q511" s="201"/>
      <c r="R511" s="201"/>
      <c r="S511" s="201"/>
      <c r="T511" s="202"/>
      <c r="AT511" s="203" t="s">
        <v>131</v>
      </c>
      <c r="AU511" s="203" t="s">
        <v>82</v>
      </c>
      <c r="AV511" s="13" t="s">
        <v>82</v>
      </c>
      <c r="AW511" s="13" t="s">
        <v>33</v>
      </c>
      <c r="AX511" s="13" t="s">
        <v>71</v>
      </c>
      <c r="AY511" s="203" t="s">
        <v>118</v>
      </c>
    </row>
    <row r="512" spans="1:65" s="13" customFormat="1" ht="10.199999999999999">
      <c r="B512" s="193"/>
      <c r="C512" s="194"/>
      <c r="D512" s="186" t="s">
        <v>131</v>
      </c>
      <c r="E512" s="195" t="s">
        <v>19</v>
      </c>
      <c r="F512" s="196" t="s">
        <v>158</v>
      </c>
      <c r="G512" s="194"/>
      <c r="H512" s="197">
        <v>0.75</v>
      </c>
      <c r="I512" s="198"/>
      <c r="J512" s="194"/>
      <c r="K512" s="194"/>
      <c r="L512" s="199"/>
      <c r="M512" s="200"/>
      <c r="N512" s="201"/>
      <c r="O512" s="201"/>
      <c r="P512" s="201"/>
      <c r="Q512" s="201"/>
      <c r="R512" s="201"/>
      <c r="S512" s="201"/>
      <c r="T512" s="202"/>
      <c r="AT512" s="203" t="s">
        <v>131</v>
      </c>
      <c r="AU512" s="203" t="s">
        <v>82</v>
      </c>
      <c r="AV512" s="13" t="s">
        <v>82</v>
      </c>
      <c r="AW512" s="13" t="s">
        <v>33</v>
      </c>
      <c r="AX512" s="13" t="s">
        <v>71</v>
      </c>
      <c r="AY512" s="203" t="s">
        <v>118</v>
      </c>
    </row>
    <row r="513" spans="1:65" s="2" customFormat="1" ht="14.4" customHeight="1">
      <c r="A513" s="34"/>
      <c r="B513" s="35"/>
      <c r="C513" s="173" t="s">
        <v>672</v>
      </c>
      <c r="D513" s="173" t="s">
        <v>120</v>
      </c>
      <c r="E513" s="174" t="s">
        <v>673</v>
      </c>
      <c r="F513" s="175" t="s">
        <v>674</v>
      </c>
      <c r="G513" s="176" t="s">
        <v>150</v>
      </c>
      <c r="H513" s="177">
        <v>371.94</v>
      </c>
      <c r="I513" s="178"/>
      <c r="J513" s="179">
        <f>ROUND(I513*H513,2)</f>
        <v>0</v>
      </c>
      <c r="K513" s="175" t="s">
        <v>124</v>
      </c>
      <c r="L513" s="39"/>
      <c r="M513" s="180" t="s">
        <v>19</v>
      </c>
      <c r="N513" s="181" t="s">
        <v>42</v>
      </c>
      <c r="O513" s="64"/>
      <c r="P513" s="182">
        <f>O513*H513</f>
        <v>0</v>
      </c>
      <c r="Q513" s="182">
        <v>5.1000000000000004E-4</v>
      </c>
      <c r="R513" s="182">
        <f>Q513*H513</f>
        <v>0.18968940000000001</v>
      </c>
      <c r="S513" s="182">
        <v>0</v>
      </c>
      <c r="T513" s="183">
        <f>S513*H513</f>
        <v>0</v>
      </c>
      <c r="U513" s="34"/>
      <c r="V513" s="34"/>
      <c r="W513" s="34"/>
      <c r="X513" s="34"/>
      <c r="Y513" s="34"/>
      <c r="Z513" s="34"/>
      <c r="AA513" s="34"/>
      <c r="AB513" s="34"/>
      <c r="AC513" s="34"/>
      <c r="AD513" s="34"/>
      <c r="AE513" s="34"/>
      <c r="AR513" s="184" t="s">
        <v>125</v>
      </c>
      <c r="AT513" s="184" t="s">
        <v>120</v>
      </c>
      <c r="AU513" s="184" t="s">
        <v>82</v>
      </c>
      <c r="AY513" s="17" t="s">
        <v>118</v>
      </c>
      <c r="BE513" s="185">
        <f>IF(N513="základní",J513,0)</f>
        <v>0</v>
      </c>
      <c r="BF513" s="185">
        <f>IF(N513="snížená",J513,0)</f>
        <v>0</v>
      </c>
      <c r="BG513" s="185">
        <f>IF(N513="zákl. přenesená",J513,0)</f>
        <v>0</v>
      </c>
      <c r="BH513" s="185">
        <f>IF(N513="sníž. přenesená",J513,0)</f>
        <v>0</v>
      </c>
      <c r="BI513" s="185">
        <f>IF(N513="nulová",J513,0)</f>
        <v>0</v>
      </c>
      <c r="BJ513" s="17" t="s">
        <v>79</v>
      </c>
      <c r="BK513" s="185">
        <f>ROUND(I513*H513,2)</f>
        <v>0</v>
      </c>
      <c r="BL513" s="17" t="s">
        <v>125</v>
      </c>
      <c r="BM513" s="184" t="s">
        <v>675</v>
      </c>
    </row>
    <row r="514" spans="1:65" s="2" customFormat="1" ht="10.199999999999999">
      <c r="A514" s="34"/>
      <c r="B514" s="35"/>
      <c r="C514" s="36"/>
      <c r="D514" s="186" t="s">
        <v>127</v>
      </c>
      <c r="E514" s="36"/>
      <c r="F514" s="187" t="s">
        <v>676</v>
      </c>
      <c r="G514" s="36"/>
      <c r="H514" s="36"/>
      <c r="I514" s="188"/>
      <c r="J514" s="36"/>
      <c r="K514" s="36"/>
      <c r="L514" s="39"/>
      <c r="M514" s="189"/>
      <c r="N514" s="190"/>
      <c r="O514" s="64"/>
      <c r="P514" s="64"/>
      <c r="Q514" s="64"/>
      <c r="R514" s="64"/>
      <c r="S514" s="64"/>
      <c r="T514" s="65"/>
      <c r="U514" s="34"/>
      <c r="V514" s="34"/>
      <c r="W514" s="34"/>
      <c r="X514" s="34"/>
      <c r="Y514" s="34"/>
      <c r="Z514" s="34"/>
      <c r="AA514" s="34"/>
      <c r="AB514" s="34"/>
      <c r="AC514" s="34"/>
      <c r="AD514" s="34"/>
      <c r="AE514" s="34"/>
      <c r="AT514" s="17" t="s">
        <v>127</v>
      </c>
      <c r="AU514" s="17" t="s">
        <v>82</v>
      </c>
    </row>
    <row r="515" spans="1:65" s="2" customFormat="1" ht="10.199999999999999">
      <c r="A515" s="34"/>
      <c r="B515" s="35"/>
      <c r="C515" s="36"/>
      <c r="D515" s="191" t="s">
        <v>129</v>
      </c>
      <c r="E515" s="36"/>
      <c r="F515" s="192" t="s">
        <v>677</v>
      </c>
      <c r="G515" s="36"/>
      <c r="H515" s="36"/>
      <c r="I515" s="188"/>
      <c r="J515" s="36"/>
      <c r="K515" s="36"/>
      <c r="L515" s="39"/>
      <c r="M515" s="189"/>
      <c r="N515" s="190"/>
      <c r="O515" s="64"/>
      <c r="P515" s="64"/>
      <c r="Q515" s="64"/>
      <c r="R515" s="64"/>
      <c r="S515" s="64"/>
      <c r="T515" s="65"/>
      <c r="U515" s="34"/>
      <c r="V515" s="34"/>
      <c r="W515" s="34"/>
      <c r="X515" s="34"/>
      <c r="Y515" s="34"/>
      <c r="Z515" s="34"/>
      <c r="AA515" s="34"/>
      <c r="AB515" s="34"/>
      <c r="AC515" s="34"/>
      <c r="AD515" s="34"/>
      <c r="AE515" s="34"/>
      <c r="AT515" s="17" t="s">
        <v>129</v>
      </c>
      <c r="AU515" s="17" t="s">
        <v>82</v>
      </c>
    </row>
    <row r="516" spans="1:65" s="13" customFormat="1" ht="10.199999999999999">
      <c r="B516" s="193"/>
      <c r="C516" s="194"/>
      <c r="D516" s="186" t="s">
        <v>131</v>
      </c>
      <c r="E516" s="195" t="s">
        <v>19</v>
      </c>
      <c r="F516" s="196" t="s">
        <v>678</v>
      </c>
      <c r="G516" s="194"/>
      <c r="H516" s="197">
        <v>330</v>
      </c>
      <c r="I516" s="198"/>
      <c r="J516" s="194"/>
      <c r="K516" s="194"/>
      <c r="L516" s="199"/>
      <c r="M516" s="200"/>
      <c r="N516" s="201"/>
      <c r="O516" s="201"/>
      <c r="P516" s="201"/>
      <c r="Q516" s="201"/>
      <c r="R516" s="201"/>
      <c r="S516" s="201"/>
      <c r="T516" s="202"/>
      <c r="AT516" s="203" t="s">
        <v>131</v>
      </c>
      <c r="AU516" s="203" t="s">
        <v>82</v>
      </c>
      <c r="AV516" s="13" t="s">
        <v>82</v>
      </c>
      <c r="AW516" s="13" t="s">
        <v>33</v>
      </c>
      <c r="AX516" s="13" t="s">
        <v>71</v>
      </c>
      <c r="AY516" s="203" t="s">
        <v>118</v>
      </c>
    </row>
    <row r="517" spans="1:65" s="13" customFormat="1" ht="10.199999999999999">
      <c r="B517" s="193"/>
      <c r="C517" s="194"/>
      <c r="D517" s="186" t="s">
        <v>131</v>
      </c>
      <c r="E517" s="195" t="s">
        <v>19</v>
      </c>
      <c r="F517" s="196" t="s">
        <v>679</v>
      </c>
      <c r="G517" s="194"/>
      <c r="H517" s="197">
        <v>38.64</v>
      </c>
      <c r="I517" s="198"/>
      <c r="J517" s="194"/>
      <c r="K517" s="194"/>
      <c r="L517" s="199"/>
      <c r="M517" s="200"/>
      <c r="N517" s="201"/>
      <c r="O517" s="201"/>
      <c r="P517" s="201"/>
      <c r="Q517" s="201"/>
      <c r="R517" s="201"/>
      <c r="S517" s="201"/>
      <c r="T517" s="202"/>
      <c r="AT517" s="203" t="s">
        <v>131</v>
      </c>
      <c r="AU517" s="203" t="s">
        <v>82</v>
      </c>
      <c r="AV517" s="13" t="s">
        <v>82</v>
      </c>
      <c r="AW517" s="13" t="s">
        <v>33</v>
      </c>
      <c r="AX517" s="13" t="s">
        <v>71</v>
      </c>
      <c r="AY517" s="203" t="s">
        <v>118</v>
      </c>
    </row>
    <row r="518" spans="1:65" s="14" customFormat="1" ht="10.199999999999999">
      <c r="B518" s="204"/>
      <c r="C518" s="205"/>
      <c r="D518" s="186" t="s">
        <v>131</v>
      </c>
      <c r="E518" s="206" t="s">
        <v>19</v>
      </c>
      <c r="F518" s="207" t="s">
        <v>156</v>
      </c>
      <c r="G518" s="205"/>
      <c r="H518" s="206" t="s">
        <v>19</v>
      </c>
      <c r="I518" s="208"/>
      <c r="J518" s="205"/>
      <c r="K518" s="205"/>
      <c r="L518" s="209"/>
      <c r="M518" s="210"/>
      <c r="N518" s="211"/>
      <c r="O518" s="211"/>
      <c r="P518" s="211"/>
      <c r="Q518" s="211"/>
      <c r="R518" s="211"/>
      <c r="S518" s="211"/>
      <c r="T518" s="212"/>
      <c r="AT518" s="213" t="s">
        <v>131</v>
      </c>
      <c r="AU518" s="213" t="s">
        <v>82</v>
      </c>
      <c r="AV518" s="14" t="s">
        <v>79</v>
      </c>
      <c r="AW518" s="14" t="s">
        <v>33</v>
      </c>
      <c r="AX518" s="14" t="s">
        <v>71</v>
      </c>
      <c r="AY518" s="213" t="s">
        <v>118</v>
      </c>
    </row>
    <row r="519" spans="1:65" s="13" customFormat="1" ht="10.199999999999999">
      <c r="B519" s="193"/>
      <c r="C519" s="194"/>
      <c r="D519" s="186" t="s">
        <v>131</v>
      </c>
      <c r="E519" s="195" t="s">
        <v>19</v>
      </c>
      <c r="F519" s="196" t="s">
        <v>658</v>
      </c>
      <c r="G519" s="194"/>
      <c r="H519" s="197">
        <v>1.8</v>
      </c>
      <c r="I519" s="198"/>
      <c r="J519" s="194"/>
      <c r="K519" s="194"/>
      <c r="L519" s="199"/>
      <c r="M519" s="200"/>
      <c r="N519" s="201"/>
      <c r="O519" s="201"/>
      <c r="P519" s="201"/>
      <c r="Q519" s="201"/>
      <c r="R519" s="201"/>
      <c r="S519" s="201"/>
      <c r="T519" s="202"/>
      <c r="AT519" s="203" t="s">
        <v>131</v>
      </c>
      <c r="AU519" s="203" t="s">
        <v>82</v>
      </c>
      <c r="AV519" s="13" t="s">
        <v>82</v>
      </c>
      <c r="AW519" s="13" t="s">
        <v>33</v>
      </c>
      <c r="AX519" s="13" t="s">
        <v>71</v>
      </c>
      <c r="AY519" s="203" t="s">
        <v>118</v>
      </c>
    </row>
    <row r="520" spans="1:65" s="13" customFormat="1" ht="10.199999999999999">
      <c r="B520" s="193"/>
      <c r="C520" s="194"/>
      <c r="D520" s="186" t="s">
        <v>131</v>
      </c>
      <c r="E520" s="195" t="s">
        <v>19</v>
      </c>
      <c r="F520" s="196" t="s">
        <v>659</v>
      </c>
      <c r="G520" s="194"/>
      <c r="H520" s="197">
        <v>1.5</v>
      </c>
      <c r="I520" s="198"/>
      <c r="J520" s="194"/>
      <c r="K520" s="194"/>
      <c r="L520" s="199"/>
      <c r="M520" s="200"/>
      <c r="N520" s="201"/>
      <c r="O520" s="201"/>
      <c r="P520" s="201"/>
      <c r="Q520" s="201"/>
      <c r="R520" s="201"/>
      <c r="S520" s="201"/>
      <c r="T520" s="202"/>
      <c r="AT520" s="203" t="s">
        <v>131</v>
      </c>
      <c r="AU520" s="203" t="s">
        <v>82</v>
      </c>
      <c r="AV520" s="13" t="s">
        <v>82</v>
      </c>
      <c r="AW520" s="13" t="s">
        <v>33</v>
      </c>
      <c r="AX520" s="13" t="s">
        <v>71</v>
      </c>
      <c r="AY520" s="203" t="s">
        <v>118</v>
      </c>
    </row>
    <row r="521" spans="1:65" s="2" customFormat="1" ht="19.8" customHeight="1">
      <c r="A521" s="34"/>
      <c r="B521" s="35"/>
      <c r="C521" s="173" t="s">
        <v>680</v>
      </c>
      <c r="D521" s="173" t="s">
        <v>120</v>
      </c>
      <c r="E521" s="174" t="s">
        <v>681</v>
      </c>
      <c r="F521" s="175" t="s">
        <v>682</v>
      </c>
      <c r="G521" s="176" t="s">
        <v>150</v>
      </c>
      <c r="H521" s="177">
        <v>185.97</v>
      </c>
      <c r="I521" s="178"/>
      <c r="J521" s="179">
        <f>ROUND(I521*H521,2)</f>
        <v>0</v>
      </c>
      <c r="K521" s="175" t="s">
        <v>124</v>
      </c>
      <c r="L521" s="39"/>
      <c r="M521" s="180" t="s">
        <v>19</v>
      </c>
      <c r="N521" s="181" t="s">
        <v>42</v>
      </c>
      <c r="O521" s="64"/>
      <c r="P521" s="182">
        <f>O521*H521</f>
        <v>0</v>
      </c>
      <c r="Q521" s="182">
        <v>0.10373</v>
      </c>
      <c r="R521" s="182">
        <f>Q521*H521</f>
        <v>19.290668100000001</v>
      </c>
      <c r="S521" s="182">
        <v>0</v>
      </c>
      <c r="T521" s="183">
        <f>S521*H521</f>
        <v>0</v>
      </c>
      <c r="U521" s="34"/>
      <c r="V521" s="34"/>
      <c r="W521" s="34"/>
      <c r="X521" s="34"/>
      <c r="Y521" s="34"/>
      <c r="Z521" s="34"/>
      <c r="AA521" s="34"/>
      <c r="AB521" s="34"/>
      <c r="AC521" s="34"/>
      <c r="AD521" s="34"/>
      <c r="AE521" s="34"/>
      <c r="AR521" s="184" t="s">
        <v>125</v>
      </c>
      <c r="AT521" s="184" t="s">
        <v>120</v>
      </c>
      <c r="AU521" s="184" t="s">
        <v>82</v>
      </c>
      <c r="AY521" s="17" t="s">
        <v>118</v>
      </c>
      <c r="BE521" s="185">
        <f>IF(N521="základní",J521,0)</f>
        <v>0</v>
      </c>
      <c r="BF521" s="185">
        <f>IF(N521="snížená",J521,0)</f>
        <v>0</v>
      </c>
      <c r="BG521" s="185">
        <f>IF(N521="zákl. přenesená",J521,0)</f>
        <v>0</v>
      </c>
      <c r="BH521" s="185">
        <f>IF(N521="sníž. přenesená",J521,0)</f>
        <v>0</v>
      </c>
      <c r="BI521" s="185">
        <f>IF(N521="nulová",J521,0)</f>
        <v>0</v>
      </c>
      <c r="BJ521" s="17" t="s">
        <v>79</v>
      </c>
      <c r="BK521" s="185">
        <f>ROUND(I521*H521,2)</f>
        <v>0</v>
      </c>
      <c r="BL521" s="17" t="s">
        <v>125</v>
      </c>
      <c r="BM521" s="184" t="s">
        <v>683</v>
      </c>
    </row>
    <row r="522" spans="1:65" s="2" customFormat="1" ht="19.2">
      <c r="A522" s="34"/>
      <c r="B522" s="35"/>
      <c r="C522" s="36"/>
      <c r="D522" s="186" t="s">
        <v>127</v>
      </c>
      <c r="E522" s="36"/>
      <c r="F522" s="187" t="s">
        <v>684</v>
      </c>
      <c r="G522" s="36"/>
      <c r="H522" s="36"/>
      <c r="I522" s="188"/>
      <c r="J522" s="36"/>
      <c r="K522" s="36"/>
      <c r="L522" s="39"/>
      <c r="M522" s="189"/>
      <c r="N522" s="190"/>
      <c r="O522" s="64"/>
      <c r="P522" s="64"/>
      <c r="Q522" s="64"/>
      <c r="R522" s="64"/>
      <c r="S522" s="64"/>
      <c r="T522" s="65"/>
      <c r="U522" s="34"/>
      <c r="V522" s="34"/>
      <c r="W522" s="34"/>
      <c r="X522" s="34"/>
      <c r="Y522" s="34"/>
      <c r="Z522" s="34"/>
      <c r="AA522" s="34"/>
      <c r="AB522" s="34"/>
      <c r="AC522" s="34"/>
      <c r="AD522" s="34"/>
      <c r="AE522" s="34"/>
      <c r="AT522" s="17" t="s">
        <v>127</v>
      </c>
      <c r="AU522" s="17" t="s">
        <v>82</v>
      </c>
    </row>
    <row r="523" spans="1:65" s="2" customFormat="1" ht="10.199999999999999">
      <c r="A523" s="34"/>
      <c r="B523" s="35"/>
      <c r="C523" s="36"/>
      <c r="D523" s="191" t="s">
        <v>129</v>
      </c>
      <c r="E523" s="36"/>
      <c r="F523" s="192" t="s">
        <v>685</v>
      </c>
      <c r="G523" s="36"/>
      <c r="H523" s="36"/>
      <c r="I523" s="188"/>
      <c r="J523" s="36"/>
      <c r="K523" s="36"/>
      <c r="L523" s="39"/>
      <c r="M523" s="189"/>
      <c r="N523" s="190"/>
      <c r="O523" s="64"/>
      <c r="P523" s="64"/>
      <c r="Q523" s="64"/>
      <c r="R523" s="64"/>
      <c r="S523" s="64"/>
      <c r="T523" s="65"/>
      <c r="U523" s="34"/>
      <c r="V523" s="34"/>
      <c r="W523" s="34"/>
      <c r="X523" s="34"/>
      <c r="Y523" s="34"/>
      <c r="Z523" s="34"/>
      <c r="AA523" s="34"/>
      <c r="AB523" s="34"/>
      <c r="AC523" s="34"/>
      <c r="AD523" s="34"/>
      <c r="AE523" s="34"/>
      <c r="AT523" s="17" t="s">
        <v>129</v>
      </c>
      <c r="AU523" s="17" t="s">
        <v>82</v>
      </c>
    </row>
    <row r="524" spans="1:65" s="13" customFormat="1" ht="10.199999999999999">
      <c r="B524" s="193"/>
      <c r="C524" s="194"/>
      <c r="D524" s="186" t="s">
        <v>131</v>
      </c>
      <c r="E524" s="195" t="s">
        <v>19</v>
      </c>
      <c r="F524" s="196" t="s">
        <v>670</v>
      </c>
      <c r="G524" s="194"/>
      <c r="H524" s="197">
        <v>165</v>
      </c>
      <c r="I524" s="198"/>
      <c r="J524" s="194"/>
      <c r="K524" s="194"/>
      <c r="L524" s="199"/>
      <c r="M524" s="200"/>
      <c r="N524" s="201"/>
      <c r="O524" s="201"/>
      <c r="P524" s="201"/>
      <c r="Q524" s="201"/>
      <c r="R524" s="201"/>
      <c r="S524" s="201"/>
      <c r="T524" s="202"/>
      <c r="AT524" s="203" t="s">
        <v>131</v>
      </c>
      <c r="AU524" s="203" t="s">
        <v>82</v>
      </c>
      <c r="AV524" s="13" t="s">
        <v>82</v>
      </c>
      <c r="AW524" s="13" t="s">
        <v>33</v>
      </c>
      <c r="AX524" s="13" t="s">
        <v>71</v>
      </c>
      <c r="AY524" s="203" t="s">
        <v>118</v>
      </c>
    </row>
    <row r="525" spans="1:65" s="13" customFormat="1" ht="10.199999999999999">
      <c r="B525" s="193"/>
      <c r="C525" s="194"/>
      <c r="D525" s="186" t="s">
        <v>131</v>
      </c>
      <c r="E525" s="195" t="s">
        <v>19</v>
      </c>
      <c r="F525" s="196" t="s">
        <v>671</v>
      </c>
      <c r="G525" s="194"/>
      <c r="H525" s="197">
        <v>19.32</v>
      </c>
      <c r="I525" s="198"/>
      <c r="J525" s="194"/>
      <c r="K525" s="194"/>
      <c r="L525" s="199"/>
      <c r="M525" s="200"/>
      <c r="N525" s="201"/>
      <c r="O525" s="201"/>
      <c r="P525" s="201"/>
      <c r="Q525" s="201"/>
      <c r="R525" s="201"/>
      <c r="S525" s="201"/>
      <c r="T525" s="202"/>
      <c r="AT525" s="203" t="s">
        <v>131</v>
      </c>
      <c r="AU525" s="203" t="s">
        <v>82</v>
      </c>
      <c r="AV525" s="13" t="s">
        <v>82</v>
      </c>
      <c r="AW525" s="13" t="s">
        <v>33</v>
      </c>
      <c r="AX525" s="13" t="s">
        <v>71</v>
      </c>
      <c r="AY525" s="203" t="s">
        <v>118</v>
      </c>
    </row>
    <row r="526" spans="1:65" s="14" customFormat="1" ht="10.199999999999999">
      <c r="B526" s="204"/>
      <c r="C526" s="205"/>
      <c r="D526" s="186" t="s">
        <v>131</v>
      </c>
      <c r="E526" s="206" t="s">
        <v>19</v>
      </c>
      <c r="F526" s="207" t="s">
        <v>156</v>
      </c>
      <c r="G526" s="205"/>
      <c r="H526" s="206" t="s">
        <v>19</v>
      </c>
      <c r="I526" s="208"/>
      <c r="J526" s="205"/>
      <c r="K526" s="205"/>
      <c r="L526" s="209"/>
      <c r="M526" s="210"/>
      <c r="N526" s="211"/>
      <c r="O526" s="211"/>
      <c r="P526" s="211"/>
      <c r="Q526" s="211"/>
      <c r="R526" s="211"/>
      <c r="S526" s="211"/>
      <c r="T526" s="212"/>
      <c r="AT526" s="213" t="s">
        <v>131</v>
      </c>
      <c r="AU526" s="213" t="s">
        <v>82</v>
      </c>
      <c r="AV526" s="14" t="s">
        <v>79</v>
      </c>
      <c r="AW526" s="14" t="s">
        <v>33</v>
      </c>
      <c r="AX526" s="14" t="s">
        <v>71</v>
      </c>
      <c r="AY526" s="213" t="s">
        <v>118</v>
      </c>
    </row>
    <row r="527" spans="1:65" s="13" customFormat="1" ht="10.199999999999999">
      <c r="B527" s="193"/>
      <c r="C527" s="194"/>
      <c r="D527" s="186" t="s">
        <v>131</v>
      </c>
      <c r="E527" s="195" t="s">
        <v>19</v>
      </c>
      <c r="F527" s="196" t="s">
        <v>157</v>
      </c>
      <c r="G527" s="194"/>
      <c r="H527" s="197">
        <v>0.9</v>
      </c>
      <c r="I527" s="198"/>
      <c r="J527" s="194"/>
      <c r="K527" s="194"/>
      <c r="L527" s="199"/>
      <c r="M527" s="200"/>
      <c r="N527" s="201"/>
      <c r="O527" s="201"/>
      <c r="P527" s="201"/>
      <c r="Q527" s="201"/>
      <c r="R527" s="201"/>
      <c r="S527" s="201"/>
      <c r="T527" s="202"/>
      <c r="AT527" s="203" t="s">
        <v>131</v>
      </c>
      <c r="AU527" s="203" t="s">
        <v>82</v>
      </c>
      <c r="AV527" s="13" t="s">
        <v>82</v>
      </c>
      <c r="AW527" s="13" t="s">
        <v>33</v>
      </c>
      <c r="AX527" s="13" t="s">
        <v>71</v>
      </c>
      <c r="AY527" s="203" t="s">
        <v>118</v>
      </c>
    </row>
    <row r="528" spans="1:65" s="13" customFormat="1" ht="10.199999999999999">
      <c r="B528" s="193"/>
      <c r="C528" s="194"/>
      <c r="D528" s="186" t="s">
        <v>131</v>
      </c>
      <c r="E528" s="195" t="s">
        <v>19</v>
      </c>
      <c r="F528" s="196" t="s">
        <v>158</v>
      </c>
      <c r="G528" s="194"/>
      <c r="H528" s="197">
        <v>0.75</v>
      </c>
      <c r="I528" s="198"/>
      <c r="J528" s="194"/>
      <c r="K528" s="194"/>
      <c r="L528" s="199"/>
      <c r="M528" s="200"/>
      <c r="N528" s="201"/>
      <c r="O528" s="201"/>
      <c r="P528" s="201"/>
      <c r="Q528" s="201"/>
      <c r="R528" s="201"/>
      <c r="S528" s="201"/>
      <c r="T528" s="202"/>
      <c r="AT528" s="203" t="s">
        <v>131</v>
      </c>
      <c r="AU528" s="203" t="s">
        <v>82</v>
      </c>
      <c r="AV528" s="13" t="s">
        <v>82</v>
      </c>
      <c r="AW528" s="13" t="s">
        <v>33</v>
      </c>
      <c r="AX528" s="13" t="s">
        <v>71</v>
      </c>
      <c r="AY528" s="203" t="s">
        <v>118</v>
      </c>
    </row>
    <row r="529" spans="1:65" s="2" customFormat="1" ht="19.8" customHeight="1">
      <c r="A529" s="34"/>
      <c r="B529" s="35"/>
      <c r="C529" s="173" t="s">
        <v>686</v>
      </c>
      <c r="D529" s="173" t="s">
        <v>120</v>
      </c>
      <c r="E529" s="174" t="s">
        <v>687</v>
      </c>
      <c r="F529" s="175" t="s">
        <v>688</v>
      </c>
      <c r="G529" s="176" t="s">
        <v>205</v>
      </c>
      <c r="H529" s="177">
        <v>217.2</v>
      </c>
      <c r="I529" s="178"/>
      <c r="J529" s="179">
        <f>ROUND(I529*H529,2)</f>
        <v>0</v>
      </c>
      <c r="K529" s="175" t="s">
        <v>124</v>
      </c>
      <c r="L529" s="39"/>
      <c r="M529" s="180" t="s">
        <v>19</v>
      </c>
      <c r="N529" s="181" t="s">
        <v>42</v>
      </c>
      <c r="O529" s="64"/>
      <c r="P529" s="182">
        <f>O529*H529</f>
        <v>0</v>
      </c>
      <c r="Q529" s="182">
        <v>2.2399999999999998E-3</v>
      </c>
      <c r="R529" s="182">
        <f>Q529*H529</f>
        <v>0.4865279999999999</v>
      </c>
      <c r="S529" s="182">
        <v>0</v>
      </c>
      <c r="T529" s="183">
        <f>S529*H529</f>
        <v>0</v>
      </c>
      <c r="U529" s="34"/>
      <c r="V529" s="34"/>
      <c r="W529" s="34"/>
      <c r="X529" s="34"/>
      <c r="Y529" s="34"/>
      <c r="Z529" s="34"/>
      <c r="AA529" s="34"/>
      <c r="AB529" s="34"/>
      <c r="AC529" s="34"/>
      <c r="AD529" s="34"/>
      <c r="AE529" s="34"/>
      <c r="AR529" s="184" t="s">
        <v>125</v>
      </c>
      <c r="AT529" s="184" t="s">
        <v>120</v>
      </c>
      <c r="AU529" s="184" t="s">
        <v>82</v>
      </c>
      <c r="AY529" s="17" t="s">
        <v>118</v>
      </c>
      <c r="BE529" s="185">
        <f>IF(N529="základní",J529,0)</f>
        <v>0</v>
      </c>
      <c r="BF529" s="185">
        <f>IF(N529="snížená",J529,0)</f>
        <v>0</v>
      </c>
      <c r="BG529" s="185">
        <f>IF(N529="zákl. přenesená",J529,0)</f>
        <v>0</v>
      </c>
      <c r="BH529" s="185">
        <f>IF(N529="sníž. přenesená",J529,0)</f>
        <v>0</v>
      </c>
      <c r="BI529" s="185">
        <f>IF(N529="nulová",J529,0)</f>
        <v>0</v>
      </c>
      <c r="BJ529" s="17" t="s">
        <v>79</v>
      </c>
      <c r="BK529" s="185">
        <f>ROUND(I529*H529,2)</f>
        <v>0</v>
      </c>
      <c r="BL529" s="17" t="s">
        <v>125</v>
      </c>
      <c r="BM529" s="184" t="s">
        <v>689</v>
      </c>
    </row>
    <row r="530" spans="1:65" s="2" customFormat="1" ht="10.199999999999999">
      <c r="A530" s="34"/>
      <c r="B530" s="35"/>
      <c r="C530" s="36"/>
      <c r="D530" s="186" t="s">
        <v>127</v>
      </c>
      <c r="E530" s="36"/>
      <c r="F530" s="187" t="s">
        <v>690</v>
      </c>
      <c r="G530" s="36"/>
      <c r="H530" s="36"/>
      <c r="I530" s="188"/>
      <c r="J530" s="36"/>
      <c r="K530" s="36"/>
      <c r="L530" s="39"/>
      <c r="M530" s="189"/>
      <c r="N530" s="190"/>
      <c r="O530" s="64"/>
      <c r="P530" s="64"/>
      <c r="Q530" s="64"/>
      <c r="R530" s="64"/>
      <c r="S530" s="64"/>
      <c r="T530" s="65"/>
      <c r="U530" s="34"/>
      <c r="V530" s="34"/>
      <c r="W530" s="34"/>
      <c r="X530" s="34"/>
      <c r="Y530" s="34"/>
      <c r="Z530" s="34"/>
      <c r="AA530" s="34"/>
      <c r="AB530" s="34"/>
      <c r="AC530" s="34"/>
      <c r="AD530" s="34"/>
      <c r="AE530" s="34"/>
      <c r="AT530" s="17" t="s">
        <v>127</v>
      </c>
      <c r="AU530" s="17" t="s">
        <v>82</v>
      </c>
    </row>
    <row r="531" spans="1:65" s="2" customFormat="1" ht="10.199999999999999">
      <c r="A531" s="34"/>
      <c r="B531" s="35"/>
      <c r="C531" s="36"/>
      <c r="D531" s="191" t="s">
        <v>129</v>
      </c>
      <c r="E531" s="36"/>
      <c r="F531" s="192" t="s">
        <v>691</v>
      </c>
      <c r="G531" s="36"/>
      <c r="H531" s="36"/>
      <c r="I531" s="188"/>
      <c r="J531" s="36"/>
      <c r="K531" s="36"/>
      <c r="L531" s="39"/>
      <c r="M531" s="189"/>
      <c r="N531" s="190"/>
      <c r="O531" s="64"/>
      <c r="P531" s="64"/>
      <c r="Q531" s="64"/>
      <c r="R531" s="64"/>
      <c r="S531" s="64"/>
      <c r="T531" s="65"/>
      <c r="U531" s="34"/>
      <c r="V531" s="34"/>
      <c r="W531" s="34"/>
      <c r="X531" s="34"/>
      <c r="Y531" s="34"/>
      <c r="Z531" s="34"/>
      <c r="AA531" s="34"/>
      <c r="AB531" s="34"/>
      <c r="AC531" s="34"/>
      <c r="AD531" s="34"/>
      <c r="AE531" s="34"/>
      <c r="AT531" s="17" t="s">
        <v>129</v>
      </c>
      <c r="AU531" s="17" t="s">
        <v>82</v>
      </c>
    </row>
    <row r="532" spans="1:65" s="13" customFormat="1" ht="10.199999999999999">
      <c r="B532" s="193"/>
      <c r="C532" s="194"/>
      <c r="D532" s="186" t="s">
        <v>131</v>
      </c>
      <c r="E532" s="195" t="s">
        <v>19</v>
      </c>
      <c r="F532" s="196" t="s">
        <v>692</v>
      </c>
      <c r="G532" s="194"/>
      <c r="H532" s="197">
        <v>183</v>
      </c>
      <c r="I532" s="198"/>
      <c r="J532" s="194"/>
      <c r="K532" s="194"/>
      <c r="L532" s="199"/>
      <c r="M532" s="200"/>
      <c r="N532" s="201"/>
      <c r="O532" s="201"/>
      <c r="P532" s="201"/>
      <c r="Q532" s="201"/>
      <c r="R532" s="201"/>
      <c r="S532" s="201"/>
      <c r="T532" s="202"/>
      <c r="AT532" s="203" t="s">
        <v>131</v>
      </c>
      <c r="AU532" s="203" t="s">
        <v>82</v>
      </c>
      <c r="AV532" s="13" t="s">
        <v>82</v>
      </c>
      <c r="AW532" s="13" t="s">
        <v>33</v>
      </c>
      <c r="AX532" s="13" t="s">
        <v>71</v>
      </c>
      <c r="AY532" s="203" t="s">
        <v>118</v>
      </c>
    </row>
    <row r="533" spans="1:65" s="13" customFormat="1" ht="10.199999999999999">
      <c r="B533" s="193"/>
      <c r="C533" s="194"/>
      <c r="D533" s="186" t="s">
        <v>131</v>
      </c>
      <c r="E533" s="195" t="s">
        <v>19</v>
      </c>
      <c r="F533" s="196" t="s">
        <v>693</v>
      </c>
      <c r="G533" s="194"/>
      <c r="H533" s="197">
        <v>34.200000000000003</v>
      </c>
      <c r="I533" s="198"/>
      <c r="J533" s="194"/>
      <c r="K533" s="194"/>
      <c r="L533" s="199"/>
      <c r="M533" s="200"/>
      <c r="N533" s="201"/>
      <c r="O533" s="201"/>
      <c r="P533" s="201"/>
      <c r="Q533" s="201"/>
      <c r="R533" s="201"/>
      <c r="S533" s="201"/>
      <c r="T533" s="202"/>
      <c r="AT533" s="203" t="s">
        <v>131</v>
      </c>
      <c r="AU533" s="203" t="s">
        <v>82</v>
      </c>
      <c r="AV533" s="13" t="s">
        <v>82</v>
      </c>
      <c r="AW533" s="13" t="s">
        <v>33</v>
      </c>
      <c r="AX533" s="13" t="s">
        <v>71</v>
      </c>
      <c r="AY533" s="203" t="s">
        <v>118</v>
      </c>
    </row>
    <row r="534" spans="1:65" s="12" customFormat="1" ht="22.8" customHeight="1">
      <c r="B534" s="157"/>
      <c r="C534" s="158"/>
      <c r="D534" s="159" t="s">
        <v>70</v>
      </c>
      <c r="E534" s="171" t="s">
        <v>195</v>
      </c>
      <c r="F534" s="171" t="s">
        <v>694</v>
      </c>
      <c r="G534" s="158"/>
      <c r="H534" s="158"/>
      <c r="I534" s="161"/>
      <c r="J534" s="172">
        <f>BK534</f>
        <v>0</v>
      </c>
      <c r="K534" s="158"/>
      <c r="L534" s="163"/>
      <c r="M534" s="164"/>
      <c r="N534" s="165"/>
      <c r="O534" s="165"/>
      <c r="P534" s="166">
        <f>SUM(P535:P783)</f>
        <v>0</v>
      </c>
      <c r="Q534" s="165"/>
      <c r="R534" s="166">
        <f>SUM(R535:R783)</f>
        <v>211.43680610000007</v>
      </c>
      <c r="S534" s="165"/>
      <c r="T534" s="167">
        <f>SUM(T535:T783)</f>
        <v>11.34</v>
      </c>
      <c r="AR534" s="168" t="s">
        <v>79</v>
      </c>
      <c r="AT534" s="169" t="s">
        <v>70</v>
      </c>
      <c r="AU534" s="169" t="s">
        <v>79</v>
      </c>
      <c r="AY534" s="168" t="s">
        <v>118</v>
      </c>
      <c r="BK534" s="170">
        <f>SUM(BK535:BK783)</f>
        <v>0</v>
      </c>
    </row>
    <row r="535" spans="1:65" s="2" customFormat="1" ht="19.8" customHeight="1">
      <c r="A535" s="34"/>
      <c r="B535" s="35"/>
      <c r="C535" s="173" t="s">
        <v>695</v>
      </c>
      <c r="D535" s="173" t="s">
        <v>120</v>
      </c>
      <c r="E535" s="174" t="s">
        <v>696</v>
      </c>
      <c r="F535" s="175" t="s">
        <v>697</v>
      </c>
      <c r="G535" s="176" t="s">
        <v>205</v>
      </c>
      <c r="H535" s="177">
        <v>94.6</v>
      </c>
      <c r="I535" s="178"/>
      <c r="J535" s="179">
        <f>ROUND(I535*H535,2)</f>
        <v>0</v>
      </c>
      <c r="K535" s="175" t="s">
        <v>124</v>
      </c>
      <c r="L535" s="39"/>
      <c r="M535" s="180" t="s">
        <v>19</v>
      </c>
      <c r="N535" s="181" t="s">
        <v>42</v>
      </c>
      <c r="O535" s="64"/>
      <c r="P535" s="182">
        <f>O535*H535</f>
        <v>0</v>
      </c>
      <c r="Q535" s="182">
        <v>1.0000000000000001E-5</v>
      </c>
      <c r="R535" s="182">
        <f>Q535*H535</f>
        <v>9.4600000000000001E-4</v>
      </c>
      <c r="S535" s="182">
        <v>0</v>
      </c>
      <c r="T535" s="183">
        <f>S535*H535</f>
        <v>0</v>
      </c>
      <c r="U535" s="34"/>
      <c r="V535" s="34"/>
      <c r="W535" s="34"/>
      <c r="X535" s="34"/>
      <c r="Y535" s="34"/>
      <c r="Z535" s="34"/>
      <c r="AA535" s="34"/>
      <c r="AB535" s="34"/>
      <c r="AC535" s="34"/>
      <c r="AD535" s="34"/>
      <c r="AE535" s="34"/>
      <c r="AR535" s="184" t="s">
        <v>125</v>
      </c>
      <c r="AT535" s="184" t="s">
        <v>120</v>
      </c>
      <c r="AU535" s="184" t="s">
        <v>82</v>
      </c>
      <c r="AY535" s="17" t="s">
        <v>118</v>
      </c>
      <c r="BE535" s="185">
        <f>IF(N535="základní",J535,0)</f>
        <v>0</v>
      </c>
      <c r="BF535" s="185">
        <f>IF(N535="snížená",J535,0)</f>
        <v>0</v>
      </c>
      <c r="BG535" s="185">
        <f>IF(N535="zákl. přenesená",J535,0)</f>
        <v>0</v>
      </c>
      <c r="BH535" s="185">
        <f>IF(N535="sníž. přenesená",J535,0)</f>
        <v>0</v>
      </c>
      <c r="BI535" s="185">
        <f>IF(N535="nulová",J535,0)</f>
        <v>0</v>
      </c>
      <c r="BJ535" s="17" t="s">
        <v>79</v>
      </c>
      <c r="BK535" s="185">
        <f>ROUND(I535*H535,2)</f>
        <v>0</v>
      </c>
      <c r="BL535" s="17" t="s">
        <v>125</v>
      </c>
      <c r="BM535" s="184" t="s">
        <v>698</v>
      </c>
    </row>
    <row r="536" spans="1:65" s="2" customFormat="1" ht="10.199999999999999">
      <c r="A536" s="34"/>
      <c r="B536" s="35"/>
      <c r="C536" s="36"/>
      <c r="D536" s="186" t="s">
        <v>127</v>
      </c>
      <c r="E536" s="36"/>
      <c r="F536" s="187" t="s">
        <v>699</v>
      </c>
      <c r="G536" s="36"/>
      <c r="H536" s="36"/>
      <c r="I536" s="188"/>
      <c r="J536" s="36"/>
      <c r="K536" s="36"/>
      <c r="L536" s="39"/>
      <c r="M536" s="189"/>
      <c r="N536" s="190"/>
      <c r="O536" s="64"/>
      <c r="P536" s="64"/>
      <c r="Q536" s="64"/>
      <c r="R536" s="64"/>
      <c r="S536" s="64"/>
      <c r="T536" s="65"/>
      <c r="U536" s="34"/>
      <c r="V536" s="34"/>
      <c r="W536" s="34"/>
      <c r="X536" s="34"/>
      <c r="Y536" s="34"/>
      <c r="Z536" s="34"/>
      <c r="AA536" s="34"/>
      <c r="AB536" s="34"/>
      <c r="AC536" s="34"/>
      <c r="AD536" s="34"/>
      <c r="AE536" s="34"/>
      <c r="AT536" s="17" t="s">
        <v>127</v>
      </c>
      <c r="AU536" s="17" t="s">
        <v>82</v>
      </c>
    </row>
    <row r="537" spans="1:65" s="2" customFormat="1" ht="10.199999999999999">
      <c r="A537" s="34"/>
      <c r="B537" s="35"/>
      <c r="C537" s="36"/>
      <c r="D537" s="191" t="s">
        <v>129</v>
      </c>
      <c r="E537" s="36"/>
      <c r="F537" s="192" t="s">
        <v>700</v>
      </c>
      <c r="G537" s="36"/>
      <c r="H537" s="36"/>
      <c r="I537" s="188"/>
      <c r="J537" s="36"/>
      <c r="K537" s="36"/>
      <c r="L537" s="39"/>
      <c r="M537" s="189"/>
      <c r="N537" s="190"/>
      <c r="O537" s="64"/>
      <c r="P537" s="64"/>
      <c r="Q537" s="64"/>
      <c r="R537" s="64"/>
      <c r="S537" s="64"/>
      <c r="T537" s="65"/>
      <c r="U537" s="34"/>
      <c r="V537" s="34"/>
      <c r="W537" s="34"/>
      <c r="X537" s="34"/>
      <c r="Y537" s="34"/>
      <c r="Z537" s="34"/>
      <c r="AA537" s="34"/>
      <c r="AB537" s="34"/>
      <c r="AC537" s="34"/>
      <c r="AD537" s="34"/>
      <c r="AE537" s="34"/>
      <c r="AT537" s="17" t="s">
        <v>129</v>
      </c>
      <c r="AU537" s="17" t="s">
        <v>82</v>
      </c>
    </row>
    <row r="538" spans="1:65" s="14" customFormat="1" ht="10.199999999999999">
      <c r="B538" s="204"/>
      <c r="C538" s="205"/>
      <c r="D538" s="186" t="s">
        <v>131</v>
      </c>
      <c r="E538" s="206" t="s">
        <v>19</v>
      </c>
      <c r="F538" s="207" t="s">
        <v>172</v>
      </c>
      <c r="G538" s="205"/>
      <c r="H538" s="206" t="s">
        <v>19</v>
      </c>
      <c r="I538" s="208"/>
      <c r="J538" s="205"/>
      <c r="K538" s="205"/>
      <c r="L538" s="209"/>
      <c r="M538" s="210"/>
      <c r="N538" s="211"/>
      <c r="O538" s="211"/>
      <c r="P538" s="211"/>
      <c r="Q538" s="211"/>
      <c r="R538" s="211"/>
      <c r="S538" s="211"/>
      <c r="T538" s="212"/>
      <c r="AT538" s="213" t="s">
        <v>131</v>
      </c>
      <c r="AU538" s="213" t="s">
        <v>82</v>
      </c>
      <c r="AV538" s="14" t="s">
        <v>79</v>
      </c>
      <c r="AW538" s="14" t="s">
        <v>33</v>
      </c>
      <c r="AX538" s="14" t="s">
        <v>71</v>
      </c>
      <c r="AY538" s="213" t="s">
        <v>118</v>
      </c>
    </row>
    <row r="539" spans="1:65" s="13" customFormat="1" ht="10.199999999999999">
      <c r="B539" s="193"/>
      <c r="C539" s="194"/>
      <c r="D539" s="186" t="s">
        <v>131</v>
      </c>
      <c r="E539" s="195" t="s">
        <v>19</v>
      </c>
      <c r="F539" s="196" t="s">
        <v>701</v>
      </c>
      <c r="G539" s="194"/>
      <c r="H539" s="197">
        <v>0.5</v>
      </c>
      <c r="I539" s="198"/>
      <c r="J539" s="194"/>
      <c r="K539" s="194"/>
      <c r="L539" s="199"/>
      <c r="M539" s="200"/>
      <c r="N539" s="201"/>
      <c r="O539" s="201"/>
      <c r="P539" s="201"/>
      <c r="Q539" s="201"/>
      <c r="R539" s="201"/>
      <c r="S539" s="201"/>
      <c r="T539" s="202"/>
      <c r="AT539" s="203" t="s">
        <v>131</v>
      </c>
      <c r="AU539" s="203" t="s">
        <v>82</v>
      </c>
      <c r="AV539" s="13" t="s">
        <v>82</v>
      </c>
      <c r="AW539" s="13" t="s">
        <v>33</v>
      </c>
      <c r="AX539" s="13" t="s">
        <v>71</v>
      </c>
      <c r="AY539" s="203" t="s">
        <v>118</v>
      </c>
    </row>
    <row r="540" spans="1:65" s="13" customFormat="1" ht="10.199999999999999">
      <c r="B540" s="193"/>
      <c r="C540" s="194"/>
      <c r="D540" s="186" t="s">
        <v>131</v>
      </c>
      <c r="E540" s="195" t="s">
        <v>19</v>
      </c>
      <c r="F540" s="196" t="s">
        <v>702</v>
      </c>
      <c r="G540" s="194"/>
      <c r="H540" s="197">
        <v>17.100000000000001</v>
      </c>
      <c r="I540" s="198"/>
      <c r="J540" s="194"/>
      <c r="K540" s="194"/>
      <c r="L540" s="199"/>
      <c r="M540" s="200"/>
      <c r="N540" s="201"/>
      <c r="O540" s="201"/>
      <c r="P540" s="201"/>
      <c r="Q540" s="201"/>
      <c r="R540" s="201"/>
      <c r="S540" s="201"/>
      <c r="T540" s="202"/>
      <c r="AT540" s="203" t="s">
        <v>131</v>
      </c>
      <c r="AU540" s="203" t="s">
        <v>82</v>
      </c>
      <c r="AV540" s="13" t="s">
        <v>82</v>
      </c>
      <c r="AW540" s="13" t="s">
        <v>33</v>
      </c>
      <c r="AX540" s="13" t="s">
        <v>71</v>
      </c>
      <c r="AY540" s="203" t="s">
        <v>118</v>
      </c>
    </row>
    <row r="541" spans="1:65" s="13" customFormat="1" ht="10.199999999999999">
      <c r="B541" s="193"/>
      <c r="C541" s="194"/>
      <c r="D541" s="186" t="s">
        <v>131</v>
      </c>
      <c r="E541" s="195" t="s">
        <v>19</v>
      </c>
      <c r="F541" s="196" t="s">
        <v>703</v>
      </c>
      <c r="G541" s="194"/>
      <c r="H541" s="197">
        <v>4.7</v>
      </c>
      <c r="I541" s="198"/>
      <c r="J541" s="194"/>
      <c r="K541" s="194"/>
      <c r="L541" s="199"/>
      <c r="M541" s="200"/>
      <c r="N541" s="201"/>
      <c r="O541" s="201"/>
      <c r="P541" s="201"/>
      <c r="Q541" s="201"/>
      <c r="R541" s="201"/>
      <c r="S541" s="201"/>
      <c r="T541" s="202"/>
      <c r="AT541" s="203" t="s">
        <v>131</v>
      </c>
      <c r="AU541" s="203" t="s">
        <v>82</v>
      </c>
      <c r="AV541" s="13" t="s">
        <v>82</v>
      </c>
      <c r="AW541" s="13" t="s">
        <v>33</v>
      </c>
      <c r="AX541" s="13" t="s">
        <v>71</v>
      </c>
      <c r="AY541" s="203" t="s">
        <v>118</v>
      </c>
    </row>
    <row r="542" spans="1:65" s="13" customFormat="1" ht="10.199999999999999">
      <c r="B542" s="193"/>
      <c r="C542" s="194"/>
      <c r="D542" s="186" t="s">
        <v>131</v>
      </c>
      <c r="E542" s="195" t="s">
        <v>19</v>
      </c>
      <c r="F542" s="196" t="s">
        <v>704</v>
      </c>
      <c r="G542" s="194"/>
      <c r="H542" s="197">
        <v>1.6</v>
      </c>
      <c r="I542" s="198"/>
      <c r="J542" s="194"/>
      <c r="K542" s="194"/>
      <c r="L542" s="199"/>
      <c r="M542" s="200"/>
      <c r="N542" s="201"/>
      <c r="O542" s="201"/>
      <c r="P542" s="201"/>
      <c r="Q542" s="201"/>
      <c r="R542" s="201"/>
      <c r="S542" s="201"/>
      <c r="T542" s="202"/>
      <c r="AT542" s="203" t="s">
        <v>131</v>
      </c>
      <c r="AU542" s="203" t="s">
        <v>82</v>
      </c>
      <c r="AV542" s="13" t="s">
        <v>82</v>
      </c>
      <c r="AW542" s="13" t="s">
        <v>33</v>
      </c>
      <c r="AX542" s="13" t="s">
        <v>71</v>
      </c>
      <c r="AY542" s="203" t="s">
        <v>118</v>
      </c>
    </row>
    <row r="543" spans="1:65" s="13" customFormat="1" ht="10.199999999999999">
      <c r="B543" s="193"/>
      <c r="C543" s="194"/>
      <c r="D543" s="186" t="s">
        <v>131</v>
      </c>
      <c r="E543" s="195" t="s">
        <v>19</v>
      </c>
      <c r="F543" s="196" t="s">
        <v>705</v>
      </c>
      <c r="G543" s="194"/>
      <c r="H543" s="197">
        <v>4.5999999999999996</v>
      </c>
      <c r="I543" s="198"/>
      <c r="J543" s="194"/>
      <c r="K543" s="194"/>
      <c r="L543" s="199"/>
      <c r="M543" s="200"/>
      <c r="N543" s="201"/>
      <c r="O543" s="201"/>
      <c r="P543" s="201"/>
      <c r="Q543" s="201"/>
      <c r="R543" s="201"/>
      <c r="S543" s="201"/>
      <c r="T543" s="202"/>
      <c r="AT543" s="203" t="s">
        <v>131</v>
      </c>
      <c r="AU543" s="203" t="s">
        <v>82</v>
      </c>
      <c r="AV543" s="13" t="s">
        <v>82</v>
      </c>
      <c r="AW543" s="13" t="s">
        <v>33</v>
      </c>
      <c r="AX543" s="13" t="s">
        <v>71</v>
      </c>
      <c r="AY543" s="203" t="s">
        <v>118</v>
      </c>
    </row>
    <row r="544" spans="1:65" s="13" customFormat="1" ht="10.199999999999999">
      <c r="B544" s="193"/>
      <c r="C544" s="194"/>
      <c r="D544" s="186" t="s">
        <v>131</v>
      </c>
      <c r="E544" s="195" t="s">
        <v>19</v>
      </c>
      <c r="F544" s="196" t="s">
        <v>706</v>
      </c>
      <c r="G544" s="194"/>
      <c r="H544" s="197">
        <v>4.9000000000000004</v>
      </c>
      <c r="I544" s="198"/>
      <c r="J544" s="194"/>
      <c r="K544" s="194"/>
      <c r="L544" s="199"/>
      <c r="M544" s="200"/>
      <c r="N544" s="201"/>
      <c r="O544" s="201"/>
      <c r="P544" s="201"/>
      <c r="Q544" s="201"/>
      <c r="R544" s="201"/>
      <c r="S544" s="201"/>
      <c r="T544" s="202"/>
      <c r="AT544" s="203" t="s">
        <v>131</v>
      </c>
      <c r="AU544" s="203" t="s">
        <v>82</v>
      </c>
      <c r="AV544" s="13" t="s">
        <v>82</v>
      </c>
      <c r="AW544" s="13" t="s">
        <v>33</v>
      </c>
      <c r="AX544" s="13" t="s">
        <v>71</v>
      </c>
      <c r="AY544" s="203" t="s">
        <v>118</v>
      </c>
    </row>
    <row r="545" spans="1:65" s="13" customFormat="1" ht="10.199999999999999">
      <c r="B545" s="193"/>
      <c r="C545" s="194"/>
      <c r="D545" s="186" t="s">
        <v>131</v>
      </c>
      <c r="E545" s="195" t="s">
        <v>19</v>
      </c>
      <c r="F545" s="196" t="s">
        <v>707</v>
      </c>
      <c r="G545" s="194"/>
      <c r="H545" s="197">
        <v>4.8</v>
      </c>
      <c r="I545" s="198"/>
      <c r="J545" s="194"/>
      <c r="K545" s="194"/>
      <c r="L545" s="199"/>
      <c r="M545" s="200"/>
      <c r="N545" s="201"/>
      <c r="O545" s="201"/>
      <c r="P545" s="201"/>
      <c r="Q545" s="201"/>
      <c r="R545" s="201"/>
      <c r="S545" s="201"/>
      <c r="T545" s="202"/>
      <c r="AT545" s="203" t="s">
        <v>131</v>
      </c>
      <c r="AU545" s="203" t="s">
        <v>82</v>
      </c>
      <c r="AV545" s="13" t="s">
        <v>82</v>
      </c>
      <c r="AW545" s="13" t="s">
        <v>33</v>
      </c>
      <c r="AX545" s="13" t="s">
        <v>71</v>
      </c>
      <c r="AY545" s="203" t="s">
        <v>118</v>
      </c>
    </row>
    <row r="546" spans="1:65" s="13" customFormat="1" ht="10.199999999999999">
      <c r="B546" s="193"/>
      <c r="C546" s="194"/>
      <c r="D546" s="186" t="s">
        <v>131</v>
      </c>
      <c r="E546" s="195" t="s">
        <v>19</v>
      </c>
      <c r="F546" s="196" t="s">
        <v>708</v>
      </c>
      <c r="G546" s="194"/>
      <c r="H546" s="197">
        <v>2</v>
      </c>
      <c r="I546" s="198"/>
      <c r="J546" s="194"/>
      <c r="K546" s="194"/>
      <c r="L546" s="199"/>
      <c r="M546" s="200"/>
      <c r="N546" s="201"/>
      <c r="O546" s="201"/>
      <c r="P546" s="201"/>
      <c r="Q546" s="201"/>
      <c r="R546" s="201"/>
      <c r="S546" s="201"/>
      <c r="T546" s="202"/>
      <c r="AT546" s="203" t="s">
        <v>131</v>
      </c>
      <c r="AU546" s="203" t="s">
        <v>82</v>
      </c>
      <c r="AV546" s="13" t="s">
        <v>82</v>
      </c>
      <c r="AW546" s="13" t="s">
        <v>33</v>
      </c>
      <c r="AX546" s="13" t="s">
        <v>71</v>
      </c>
      <c r="AY546" s="203" t="s">
        <v>118</v>
      </c>
    </row>
    <row r="547" spans="1:65" s="13" customFormat="1" ht="10.199999999999999">
      <c r="B547" s="193"/>
      <c r="C547" s="194"/>
      <c r="D547" s="186" t="s">
        <v>131</v>
      </c>
      <c r="E547" s="195" t="s">
        <v>19</v>
      </c>
      <c r="F547" s="196" t="s">
        <v>709</v>
      </c>
      <c r="G547" s="194"/>
      <c r="H547" s="197">
        <v>4.5999999999999996</v>
      </c>
      <c r="I547" s="198"/>
      <c r="J547" s="194"/>
      <c r="K547" s="194"/>
      <c r="L547" s="199"/>
      <c r="M547" s="200"/>
      <c r="N547" s="201"/>
      <c r="O547" s="201"/>
      <c r="P547" s="201"/>
      <c r="Q547" s="201"/>
      <c r="R547" s="201"/>
      <c r="S547" s="201"/>
      <c r="T547" s="202"/>
      <c r="AT547" s="203" t="s">
        <v>131</v>
      </c>
      <c r="AU547" s="203" t="s">
        <v>82</v>
      </c>
      <c r="AV547" s="13" t="s">
        <v>82</v>
      </c>
      <c r="AW547" s="13" t="s">
        <v>33</v>
      </c>
      <c r="AX547" s="13" t="s">
        <v>71</v>
      </c>
      <c r="AY547" s="203" t="s">
        <v>118</v>
      </c>
    </row>
    <row r="548" spans="1:65" s="13" customFormat="1" ht="10.199999999999999">
      <c r="B548" s="193"/>
      <c r="C548" s="194"/>
      <c r="D548" s="186" t="s">
        <v>131</v>
      </c>
      <c r="E548" s="195" t="s">
        <v>19</v>
      </c>
      <c r="F548" s="196" t="s">
        <v>710</v>
      </c>
      <c r="G548" s="194"/>
      <c r="H548" s="197">
        <v>2</v>
      </c>
      <c r="I548" s="198"/>
      <c r="J548" s="194"/>
      <c r="K548" s="194"/>
      <c r="L548" s="199"/>
      <c r="M548" s="200"/>
      <c r="N548" s="201"/>
      <c r="O548" s="201"/>
      <c r="P548" s="201"/>
      <c r="Q548" s="201"/>
      <c r="R548" s="201"/>
      <c r="S548" s="201"/>
      <c r="T548" s="202"/>
      <c r="AT548" s="203" t="s">
        <v>131</v>
      </c>
      <c r="AU548" s="203" t="s">
        <v>82</v>
      </c>
      <c r="AV548" s="13" t="s">
        <v>82</v>
      </c>
      <c r="AW548" s="13" t="s">
        <v>33</v>
      </c>
      <c r="AX548" s="13" t="s">
        <v>71</v>
      </c>
      <c r="AY548" s="203" t="s">
        <v>118</v>
      </c>
    </row>
    <row r="549" spans="1:65" s="13" customFormat="1" ht="10.199999999999999">
      <c r="B549" s="193"/>
      <c r="C549" s="194"/>
      <c r="D549" s="186" t="s">
        <v>131</v>
      </c>
      <c r="E549" s="195" t="s">
        <v>19</v>
      </c>
      <c r="F549" s="196" t="s">
        <v>711</v>
      </c>
      <c r="G549" s="194"/>
      <c r="H549" s="197">
        <v>5.2</v>
      </c>
      <c r="I549" s="198"/>
      <c r="J549" s="194"/>
      <c r="K549" s="194"/>
      <c r="L549" s="199"/>
      <c r="M549" s="200"/>
      <c r="N549" s="201"/>
      <c r="O549" s="201"/>
      <c r="P549" s="201"/>
      <c r="Q549" s="201"/>
      <c r="R549" s="201"/>
      <c r="S549" s="201"/>
      <c r="T549" s="202"/>
      <c r="AT549" s="203" t="s">
        <v>131</v>
      </c>
      <c r="AU549" s="203" t="s">
        <v>82</v>
      </c>
      <c r="AV549" s="13" t="s">
        <v>82</v>
      </c>
      <c r="AW549" s="13" t="s">
        <v>33</v>
      </c>
      <c r="AX549" s="13" t="s">
        <v>71</v>
      </c>
      <c r="AY549" s="203" t="s">
        <v>118</v>
      </c>
    </row>
    <row r="550" spans="1:65" s="13" customFormat="1" ht="10.199999999999999">
      <c r="B550" s="193"/>
      <c r="C550" s="194"/>
      <c r="D550" s="186" t="s">
        <v>131</v>
      </c>
      <c r="E550" s="195" t="s">
        <v>19</v>
      </c>
      <c r="F550" s="196" t="s">
        <v>712</v>
      </c>
      <c r="G550" s="194"/>
      <c r="H550" s="197">
        <v>5.5</v>
      </c>
      <c r="I550" s="198"/>
      <c r="J550" s="194"/>
      <c r="K550" s="194"/>
      <c r="L550" s="199"/>
      <c r="M550" s="200"/>
      <c r="N550" s="201"/>
      <c r="O550" s="201"/>
      <c r="P550" s="201"/>
      <c r="Q550" s="201"/>
      <c r="R550" s="201"/>
      <c r="S550" s="201"/>
      <c r="T550" s="202"/>
      <c r="AT550" s="203" t="s">
        <v>131</v>
      </c>
      <c r="AU550" s="203" t="s">
        <v>82</v>
      </c>
      <c r="AV550" s="13" t="s">
        <v>82</v>
      </c>
      <c r="AW550" s="13" t="s">
        <v>33</v>
      </c>
      <c r="AX550" s="13" t="s">
        <v>71</v>
      </c>
      <c r="AY550" s="203" t="s">
        <v>118</v>
      </c>
    </row>
    <row r="551" spans="1:65" s="13" customFormat="1" ht="10.199999999999999">
      <c r="B551" s="193"/>
      <c r="C551" s="194"/>
      <c r="D551" s="186" t="s">
        <v>131</v>
      </c>
      <c r="E551" s="195" t="s">
        <v>19</v>
      </c>
      <c r="F551" s="196" t="s">
        <v>713</v>
      </c>
      <c r="G551" s="194"/>
      <c r="H551" s="197">
        <v>2.2999999999999998</v>
      </c>
      <c r="I551" s="198"/>
      <c r="J551" s="194"/>
      <c r="K551" s="194"/>
      <c r="L551" s="199"/>
      <c r="M551" s="200"/>
      <c r="N551" s="201"/>
      <c r="O551" s="201"/>
      <c r="P551" s="201"/>
      <c r="Q551" s="201"/>
      <c r="R551" s="201"/>
      <c r="S551" s="201"/>
      <c r="T551" s="202"/>
      <c r="AT551" s="203" t="s">
        <v>131</v>
      </c>
      <c r="AU551" s="203" t="s">
        <v>82</v>
      </c>
      <c r="AV551" s="13" t="s">
        <v>82</v>
      </c>
      <c r="AW551" s="13" t="s">
        <v>33</v>
      </c>
      <c r="AX551" s="13" t="s">
        <v>71</v>
      </c>
      <c r="AY551" s="203" t="s">
        <v>118</v>
      </c>
    </row>
    <row r="552" spans="1:65" s="13" customFormat="1" ht="10.199999999999999">
      <c r="B552" s="193"/>
      <c r="C552" s="194"/>
      <c r="D552" s="186" t="s">
        <v>131</v>
      </c>
      <c r="E552" s="195" t="s">
        <v>19</v>
      </c>
      <c r="F552" s="196" t="s">
        <v>714</v>
      </c>
      <c r="G552" s="194"/>
      <c r="H552" s="197">
        <v>5.5</v>
      </c>
      <c r="I552" s="198"/>
      <c r="J552" s="194"/>
      <c r="K552" s="194"/>
      <c r="L552" s="199"/>
      <c r="M552" s="200"/>
      <c r="N552" s="201"/>
      <c r="O552" s="201"/>
      <c r="P552" s="201"/>
      <c r="Q552" s="201"/>
      <c r="R552" s="201"/>
      <c r="S552" s="201"/>
      <c r="T552" s="202"/>
      <c r="AT552" s="203" t="s">
        <v>131</v>
      </c>
      <c r="AU552" s="203" t="s">
        <v>82</v>
      </c>
      <c r="AV552" s="13" t="s">
        <v>82</v>
      </c>
      <c r="AW552" s="13" t="s">
        <v>33</v>
      </c>
      <c r="AX552" s="13" t="s">
        <v>71</v>
      </c>
      <c r="AY552" s="203" t="s">
        <v>118</v>
      </c>
    </row>
    <row r="553" spans="1:65" s="13" customFormat="1" ht="10.199999999999999">
      <c r="B553" s="193"/>
      <c r="C553" s="194"/>
      <c r="D553" s="186" t="s">
        <v>131</v>
      </c>
      <c r="E553" s="195" t="s">
        <v>19</v>
      </c>
      <c r="F553" s="196" t="s">
        <v>715</v>
      </c>
      <c r="G553" s="194"/>
      <c r="H553" s="197">
        <v>6</v>
      </c>
      <c r="I553" s="198"/>
      <c r="J553" s="194"/>
      <c r="K553" s="194"/>
      <c r="L553" s="199"/>
      <c r="M553" s="200"/>
      <c r="N553" s="201"/>
      <c r="O553" s="201"/>
      <c r="P553" s="201"/>
      <c r="Q553" s="201"/>
      <c r="R553" s="201"/>
      <c r="S553" s="201"/>
      <c r="T553" s="202"/>
      <c r="AT553" s="203" t="s">
        <v>131</v>
      </c>
      <c r="AU553" s="203" t="s">
        <v>82</v>
      </c>
      <c r="AV553" s="13" t="s">
        <v>82</v>
      </c>
      <c r="AW553" s="13" t="s">
        <v>33</v>
      </c>
      <c r="AX553" s="13" t="s">
        <v>71</v>
      </c>
      <c r="AY553" s="203" t="s">
        <v>118</v>
      </c>
    </row>
    <row r="554" spans="1:65" s="13" customFormat="1" ht="10.199999999999999">
      <c r="B554" s="193"/>
      <c r="C554" s="194"/>
      <c r="D554" s="186" t="s">
        <v>131</v>
      </c>
      <c r="E554" s="195" t="s">
        <v>19</v>
      </c>
      <c r="F554" s="196" t="s">
        <v>716</v>
      </c>
      <c r="G554" s="194"/>
      <c r="H554" s="197">
        <v>5.0999999999999996</v>
      </c>
      <c r="I554" s="198"/>
      <c r="J554" s="194"/>
      <c r="K554" s="194"/>
      <c r="L554" s="199"/>
      <c r="M554" s="200"/>
      <c r="N554" s="201"/>
      <c r="O554" s="201"/>
      <c r="P554" s="201"/>
      <c r="Q554" s="201"/>
      <c r="R554" s="201"/>
      <c r="S554" s="201"/>
      <c r="T554" s="202"/>
      <c r="AT554" s="203" t="s">
        <v>131</v>
      </c>
      <c r="AU554" s="203" t="s">
        <v>82</v>
      </c>
      <c r="AV554" s="13" t="s">
        <v>82</v>
      </c>
      <c r="AW554" s="13" t="s">
        <v>33</v>
      </c>
      <c r="AX554" s="13" t="s">
        <v>71</v>
      </c>
      <c r="AY554" s="203" t="s">
        <v>118</v>
      </c>
    </row>
    <row r="555" spans="1:65" s="13" customFormat="1" ht="10.199999999999999">
      <c r="B555" s="193"/>
      <c r="C555" s="194"/>
      <c r="D555" s="186" t="s">
        <v>131</v>
      </c>
      <c r="E555" s="195" t="s">
        <v>19</v>
      </c>
      <c r="F555" s="196" t="s">
        <v>717</v>
      </c>
      <c r="G555" s="194"/>
      <c r="H555" s="197">
        <v>5</v>
      </c>
      <c r="I555" s="198"/>
      <c r="J555" s="194"/>
      <c r="K555" s="194"/>
      <c r="L555" s="199"/>
      <c r="M555" s="200"/>
      <c r="N555" s="201"/>
      <c r="O555" s="201"/>
      <c r="P555" s="201"/>
      <c r="Q555" s="201"/>
      <c r="R555" s="201"/>
      <c r="S555" s="201"/>
      <c r="T555" s="202"/>
      <c r="AT555" s="203" t="s">
        <v>131</v>
      </c>
      <c r="AU555" s="203" t="s">
        <v>82</v>
      </c>
      <c r="AV555" s="13" t="s">
        <v>82</v>
      </c>
      <c r="AW555" s="13" t="s">
        <v>33</v>
      </c>
      <c r="AX555" s="13" t="s">
        <v>71</v>
      </c>
      <c r="AY555" s="203" t="s">
        <v>118</v>
      </c>
    </row>
    <row r="556" spans="1:65" s="13" customFormat="1" ht="10.199999999999999">
      <c r="B556" s="193"/>
      <c r="C556" s="194"/>
      <c r="D556" s="186" t="s">
        <v>131</v>
      </c>
      <c r="E556" s="195" t="s">
        <v>19</v>
      </c>
      <c r="F556" s="196" t="s">
        <v>718</v>
      </c>
      <c r="G556" s="194"/>
      <c r="H556" s="197">
        <v>1.6</v>
      </c>
      <c r="I556" s="198"/>
      <c r="J556" s="194"/>
      <c r="K556" s="194"/>
      <c r="L556" s="199"/>
      <c r="M556" s="200"/>
      <c r="N556" s="201"/>
      <c r="O556" s="201"/>
      <c r="P556" s="201"/>
      <c r="Q556" s="201"/>
      <c r="R556" s="201"/>
      <c r="S556" s="201"/>
      <c r="T556" s="202"/>
      <c r="AT556" s="203" t="s">
        <v>131</v>
      </c>
      <c r="AU556" s="203" t="s">
        <v>82</v>
      </c>
      <c r="AV556" s="13" t="s">
        <v>82</v>
      </c>
      <c r="AW556" s="13" t="s">
        <v>33</v>
      </c>
      <c r="AX556" s="13" t="s">
        <v>71</v>
      </c>
      <c r="AY556" s="203" t="s">
        <v>118</v>
      </c>
    </row>
    <row r="557" spans="1:65" s="13" customFormat="1" ht="10.199999999999999">
      <c r="B557" s="193"/>
      <c r="C557" s="194"/>
      <c r="D557" s="186" t="s">
        <v>131</v>
      </c>
      <c r="E557" s="195" t="s">
        <v>19</v>
      </c>
      <c r="F557" s="196" t="s">
        <v>719</v>
      </c>
      <c r="G557" s="194"/>
      <c r="H557" s="197">
        <v>6.3</v>
      </c>
      <c r="I557" s="198"/>
      <c r="J557" s="194"/>
      <c r="K557" s="194"/>
      <c r="L557" s="199"/>
      <c r="M557" s="200"/>
      <c r="N557" s="201"/>
      <c r="O557" s="201"/>
      <c r="P557" s="201"/>
      <c r="Q557" s="201"/>
      <c r="R557" s="201"/>
      <c r="S557" s="201"/>
      <c r="T557" s="202"/>
      <c r="AT557" s="203" t="s">
        <v>131</v>
      </c>
      <c r="AU557" s="203" t="s">
        <v>82</v>
      </c>
      <c r="AV557" s="13" t="s">
        <v>82</v>
      </c>
      <c r="AW557" s="13" t="s">
        <v>33</v>
      </c>
      <c r="AX557" s="13" t="s">
        <v>71</v>
      </c>
      <c r="AY557" s="203" t="s">
        <v>118</v>
      </c>
    </row>
    <row r="558" spans="1:65" s="13" customFormat="1" ht="10.199999999999999">
      <c r="B558" s="193"/>
      <c r="C558" s="194"/>
      <c r="D558" s="186" t="s">
        <v>131</v>
      </c>
      <c r="E558" s="195" t="s">
        <v>19</v>
      </c>
      <c r="F558" s="196" t="s">
        <v>720</v>
      </c>
      <c r="G558" s="194"/>
      <c r="H558" s="197">
        <v>5.3</v>
      </c>
      <c r="I558" s="198"/>
      <c r="J558" s="194"/>
      <c r="K558" s="194"/>
      <c r="L558" s="199"/>
      <c r="M558" s="200"/>
      <c r="N558" s="201"/>
      <c r="O558" s="201"/>
      <c r="P558" s="201"/>
      <c r="Q558" s="201"/>
      <c r="R558" s="201"/>
      <c r="S558" s="201"/>
      <c r="T558" s="202"/>
      <c r="AT558" s="203" t="s">
        <v>131</v>
      </c>
      <c r="AU558" s="203" t="s">
        <v>82</v>
      </c>
      <c r="AV558" s="13" t="s">
        <v>82</v>
      </c>
      <c r="AW558" s="13" t="s">
        <v>33</v>
      </c>
      <c r="AX558" s="13" t="s">
        <v>71</v>
      </c>
      <c r="AY558" s="203" t="s">
        <v>118</v>
      </c>
    </row>
    <row r="559" spans="1:65" s="2" customFormat="1" ht="14.4" customHeight="1">
      <c r="A559" s="34"/>
      <c r="B559" s="35"/>
      <c r="C559" s="215" t="s">
        <v>721</v>
      </c>
      <c r="D559" s="215" t="s">
        <v>568</v>
      </c>
      <c r="E559" s="216" t="s">
        <v>722</v>
      </c>
      <c r="F559" s="217" t="s">
        <v>723</v>
      </c>
      <c r="G559" s="218" t="s">
        <v>205</v>
      </c>
      <c r="H559" s="219">
        <v>5.665</v>
      </c>
      <c r="I559" s="220"/>
      <c r="J559" s="221">
        <f>ROUND(I559*H559,2)</f>
        <v>0</v>
      </c>
      <c r="K559" s="217" t="s">
        <v>124</v>
      </c>
      <c r="L559" s="222"/>
      <c r="M559" s="223" t="s">
        <v>19</v>
      </c>
      <c r="N559" s="224" t="s">
        <v>42</v>
      </c>
      <c r="O559" s="64"/>
      <c r="P559" s="182">
        <f>O559*H559</f>
        <v>0</v>
      </c>
      <c r="Q559" s="182">
        <v>5.1999999999999998E-3</v>
      </c>
      <c r="R559" s="182">
        <f>Q559*H559</f>
        <v>2.9457999999999998E-2</v>
      </c>
      <c r="S559" s="182">
        <v>0</v>
      </c>
      <c r="T559" s="183">
        <f>S559*H559</f>
        <v>0</v>
      </c>
      <c r="U559" s="34"/>
      <c r="V559" s="34"/>
      <c r="W559" s="34"/>
      <c r="X559" s="34"/>
      <c r="Y559" s="34"/>
      <c r="Z559" s="34"/>
      <c r="AA559" s="34"/>
      <c r="AB559" s="34"/>
      <c r="AC559" s="34"/>
      <c r="AD559" s="34"/>
      <c r="AE559" s="34"/>
      <c r="AR559" s="184" t="s">
        <v>195</v>
      </c>
      <c r="AT559" s="184" t="s">
        <v>568</v>
      </c>
      <c r="AU559" s="184" t="s">
        <v>82</v>
      </c>
      <c r="AY559" s="17" t="s">
        <v>118</v>
      </c>
      <c r="BE559" s="185">
        <f>IF(N559="základní",J559,0)</f>
        <v>0</v>
      </c>
      <c r="BF559" s="185">
        <f>IF(N559="snížená",J559,0)</f>
        <v>0</v>
      </c>
      <c r="BG559" s="185">
        <f>IF(N559="zákl. přenesená",J559,0)</f>
        <v>0</v>
      </c>
      <c r="BH559" s="185">
        <f>IF(N559="sníž. přenesená",J559,0)</f>
        <v>0</v>
      </c>
      <c r="BI559" s="185">
        <f>IF(N559="nulová",J559,0)</f>
        <v>0</v>
      </c>
      <c r="BJ559" s="17" t="s">
        <v>79</v>
      </c>
      <c r="BK559" s="185">
        <f>ROUND(I559*H559,2)</f>
        <v>0</v>
      </c>
      <c r="BL559" s="17" t="s">
        <v>125</v>
      </c>
      <c r="BM559" s="184" t="s">
        <v>724</v>
      </c>
    </row>
    <row r="560" spans="1:65" s="2" customFormat="1" ht="10.199999999999999">
      <c r="A560" s="34"/>
      <c r="B560" s="35"/>
      <c r="C560" s="36"/>
      <c r="D560" s="186" t="s">
        <v>127</v>
      </c>
      <c r="E560" s="36"/>
      <c r="F560" s="187" t="s">
        <v>723</v>
      </c>
      <c r="G560" s="36"/>
      <c r="H560" s="36"/>
      <c r="I560" s="188"/>
      <c r="J560" s="36"/>
      <c r="K560" s="36"/>
      <c r="L560" s="39"/>
      <c r="M560" s="189"/>
      <c r="N560" s="190"/>
      <c r="O560" s="64"/>
      <c r="P560" s="64"/>
      <c r="Q560" s="64"/>
      <c r="R560" s="64"/>
      <c r="S560" s="64"/>
      <c r="T560" s="65"/>
      <c r="U560" s="34"/>
      <c r="V560" s="34"/>
      <c r="W560" s="34"/>
      <c r="X560" s="34"/>
      <c r="Y560" s="34"/>
      <c r="Z560" s="34"/>
      <c r="AA560" s="34"/>
      <c r="AB560" s="34"/>
      <c r="AC560" s="34"/>
      <c r="AD560" s="34"/>
      <c r="AE560" s="34"/>
      <c r="AT560" s="17" t="s">
        <v>127</v>
      </c>
      <c r="AU560" s="17" t="s">
        <v>82</v>
      </c>
    </row>
    <row r="561" spans="1:65" s="2" customFormat="1" ht="10.199999999999999">
      <c r="A561" s="34"/>
      <c r="B561" s="35"/>
      <c r="C561" s="36"/>
      <c r="D561" s="191" t="s">
        <v>129</v>
      </c>
      <c r="E561" s="36"/>
      <c r="F561" s="192" t="s">
        <v>725</v>
      </c>
      <c r="G561" s="36"/>
      <c r="H561" s="36"/>
      <c r="I561" s="188"/>
      <c r="J561" s="36"/>
      <c r="K561" s="36"/>
      <c r="L561" s="39"/>
      <c r="M561" s="189"/>
      <c r="N561" s="190"/>
      <c r="O561" s="64"/>
      <c r="P561" s="64"/>
      <c r="Q561" s="64"/>
      <c r="R561" s="64"/>
      <c r="S561" s="64"/>
      <c r="T561" s="65"/>
      <c r="U561" s="34"/>
      <c r="V561" s="34"/>
      <c r="W561" s="34"/>
      <c r="X561" s="34"/>
      <c r="Y561" s="34"/>
      <c r="Z561" s="34"/>
      <c r="AA561" s="34"/>
      <c r="AB561" s="34"/>
      <c r="AC561" s="34"/>
      <c r="AD561" s="34"/>
      <c r="AE561" s="34"/>
      <c r="AT561" s="17" t="s">
        <v>129</v>
      </c>
      <c r="AU561" s="17" t="s">
        <v>82</v>
      </c>
    </row>
    <row r="562" spans="1:65" s="13" customFormat="1" ht="10.199999999999999">
      <c r="B562" s="193"/>
      <c r="C562" s="194"/>
      <c r="D562" s="186" t="s">
        <v>131</v>
      </c>
      <c r="E562" s="195" t="s">
        <v>19</v>
      </c>
      <c r="F562" s="196" t="s">
        <v>726</v>
      </c>
      <c r="G562" s="194"/>
      <c r="H562" s="197">
        <v>5.665</v>
      </c>
      <c r="I562" s="198"/>
      <c r="J562" s="194"/>
      <c r="K562" s="194"/>
      <c r="L562" s="199"/>
      <c r="M562" s="200"/>
      <c r="N562" s="201"/>
      <c r="O562" s="201"/>
      <c r="P562" s="201"/>
      <c r="Q562" s="201"/>
      <c r="R562" s="201"/>
      <c r="S562" s="201"/>
      <c r="T562" s="202"/>
      <c r="AT562" s="203" t="s">
        <v>131</v>
      </c>
      <c r="AU562" s="203" t="s">
        <v>82</v>
      </c>
      <c r="AV562" s="13" t="s">
        <v>82</v>
      </c>
      <c r="AW562" s="13" t="s">
        <v>33</v>
      </c>
      <c r="AX562" s="13" t="s">
        <v>79</v>
      </c>
      <c r="AY562" s="203" t="s">
        <v>118</v>
      </c>
    </row>
    <row r="563" spans="1:65" s="2" customFormat="1" ht="14.4" customHeight="1">
      <c r="A563" s="34"/>
      <c r="B563" s="35"/>
      <c r="C563" s="215" t="s">
        <v>727</v>
      </c>
      <c r="D563" s="215" t="s">
        <v>568</v>
      </c>
      <c r="E563" s="216" t="s">
        <v>728</v>
      </c>
      <c r="F563" s="217" t="s">
        <v>729</v>
      </c>
      <c r="G563" s="218" t="s">
        <v>205</v>
      </c>
      <c r="H563" s="219">
        <v>2.06</v>
      </c>
      <c r="I563" s="220"/>
      <c r="J563" s="221">
        <f>ROUND(I563*H563,2)</f>
        <v>0</v>
      </c>
      <c r="K563" s="217" t="s">
        <v>124</v>
      </c>
      <c r="L563" s="222"/>
      <c r="M563" s="223" t="s">
        <v>19</v>
      </c>
      <c r="N563" s="224" t="s">
        <v>42</v>
      </c>
      <c r="O563" s="64"/>
      <c r="P563" s="182">
        <f>O563*H563</f>
        <v>0</v>
      </c>
      <c r="Q563" s="182">
        <v>4.6899999999999997E-3</v>
      </c>
      <c r="R563" s="182">
        <f>Q563*H563</f>
        <v>9.6614000000000005E-3</v>
      </c>
      <c r="S563" s="182">
        <v>0</v>
      </c>
      <c r="T563" s="183">
        <f>S563*H563</f>
        <v>0</v>
      </c>
      <c r="U563" s="34"/>
      <c r="V563" s="34"/>
      <c r="W563" s="34"/>
      <c r="X563" s="34"/>
      <c r="Y563" s="34"/>
      <c r="Z563" s="34"/>
      <c r="AA563" s="34"/>
      <c r="AB563" s="34"/>
      <c r="AC563" s="34"/>
      <c r="AD563" s="34"/>
      <c r="AE563" s="34"/>
      <c r="AR563" s="184" t="s">
        <v>195</v>
      </c>
      <c r="AT563" s="184" t="s">
        <v>568</v>
      </c>
      <c r="AU563" s="184" t="s">
        <v>82</v>
      </c>
      <c r="AY563" s="17" t="s">
        <v>118</v>
      </c>
      <c r="BE563" s="185">
        <f>IF(N563="základní",J563,0)</f>
        <v>0</v>
      </c>
      <c r="BF563" s="185">
        <f>IF(N563="snížená",J563,0)</f>
        <v>0</v>
      </c>
      <c r="BG563" s="185">
        <f>IF(N563="zákl. přenesená",J563,0)</f>
        <v>0</v>
      </c>
      <c r="BH563" s="185">
        <f>IF(N563="sníž. přenesená",J563,0)</f>
        <v>0</v>
      </c>
      <c r="BI563" s="185">
        <f>IF(N563="nulová",J563,0)</f>
        <v>0</v>
      </c>
      <c r="BJ563" s="17" t="s">
        <v>79</v>
      </c>
      <c r="BK563" s="185">
        <f>ROUND(I563*H563,2)</f>
        <v>0</v>
      </c>
      <c r="BL563" s="17" t="s">
        <v>125</v>
      </c>
      <c r="BM563" s="184" t="s">
        <v>730</v>
      </c>
    </row>
    <row r="564" spans="1:65" s="2" customFormat="1" ht="10.199999999999999">
      <c r="A564" s="34"/>
      <c r="B564" s="35"/>
      <c r="C564" s="36"/>
      <c r="D564" s="186" t="s">
        <v>127</v>
      </c>
      <c r="E564" s="36"/>
      <c r="F564" s="187" t="s">
        <v>729</v>
      </c>
      <c r="G564" s="36"/>
      <c r="H564" s="36"/>
      <c r="I564" s="188"/>
      <c r="J564" s="36"/>
      <c r="K564" s="36"/>
      <c r="L564" s="39"/>
      <c r="M564" s="189"/>
      <c r="N564" s="190"/>
      <c r="O564" s="64"/>
      <c r="P564" s="64"/>
      <c r="Q564" s="64"/>
      <c r="R564" s="64"/>
      <c r="S564" s="64"/>
      <c r="T564" s="65"/>
      <c r="U564" s="34"/>
      <c r="V564" s="34"/>
      <c r="W564" s="34"/>
      <c r="X564" s="34"/>
      <c r="Y564" s="34"/>
      <c r="Z564" s="34"/>
      <c r="AA564" s="34"/>
      <c r="AB564" s="34"/>
      <c r="AC564" s="34"/>
      <c r="AD564" s="34"/>
      <c r="AE564" s="34"/>
      <c r="AT564" s="17" t="s">
        <v>127</v>
      </c>
      <c r="AU564" s="17" t="s">
        <v>82</v>
      </c>
    </row>
    <row r="565" spans="1:65" s="2" customFormat="1" ht="10.199999999999999">
      <c r="A565" s="34"/>
      <c r="B565" s="35"/>
      <c r="C565" s="36"/>
      <c r="D565" s="191" t="s">
        <v>129</v>
      </c>
      <c r="E565" s="36"/>
      <c r="F565" s="192" t="s">
        <v>731</v>
      </c>
      <c r="G565" s="36"/>
      <c r="H565" s="36"/>
      <c r="I565" s="188"/>
      <c r="J565" s="36"/>
      <c r="K565" s="36"/>
      <c r="L565" s="39"/>
      <c r="M565" s="189"/>
      <c r="N565" s="190"/>
      <c r="O565" s="64"/>
      <c r="P565" s="64"/>
      <c r="Q565" s="64"/>
      <c r="R565" s="64"/>
      <c r="S565" s="64"/>
      <c r="T565" s="65"/>
      <c r="U565" s="34"/>
      <c r="V565" s="34"/>
      <c r="W565" s="34"/>
      <c r="X565" s="34"/>
      <c r="Y565" s="34"/>
      <c r="Z565" s="34"/>
      <c r="AA565" s="34"/>
      <c r="AB565" s="34"/>
      <c r="AC565" s="34"/>
      <c r="AD565" s="34"/>
      <c r="AE565" s="34"/>
      <c r="AT565" s="17" t="s">
        <v>129</v>
      </c>
      <c r="AU565" s="17" t="s">
        <v>82</v>
      </c>
    </row>
    <row r="566" spans="1:65" s="13" customFormat="1" ht="10.199999999999999">
      <c r="B566" s="193"/>
      <c r="C566" s="194"/>
      <c r="D566" s="186" t="s">
        <v>131</v>
      </c>
      <c r="E566" s="195" t="s">
        <v>19</v>
      </c>
      <c r="F566" s="196" t="s">
        <v>732</v>
      </c>
      <c r="G566" s="194"/>
      <c r="H566" s="197">
        <v>2.06</v>
      </c>
      <c r="I566" s="198"/>
      <c r="J566" s="194"/>
      <c r="K566" s="194"/>
      <c r="L566" s="199"/>
      <c r="M566" s="200"/>
      <c r="N566" s="201"/>
      <c r="O566" s="201"/>
      <c r="P566" s="201"/>
      <c r="Q566" s="201"/>
      <c r="R566" s="201"/>
      <c r="S566" s="201"/>
      <c r="T566" s="202"/>
      <c r="AT566" s="203" t="s">
        <v>131</v>
      </c>
      <c r="AU566" s="203" t="s">
        <v>82</v>
      </c>
      <c r="AV566" s="13" t="s">
        <v>82</v>
      </c>
      <c r="AW566" s="13" t="s">
        <v>33</v>
      </c>
      <c r="AX566" s="13" t="s">
        <v>79</v>
      </c>
      <c r="AY566" s="203" t="s">
        <v>118</v>
      </c>
    </row>
    <row r="567" spans="1:65" s="2" customFormat="1" ht="14.4" customHeight="1">
      <c r="A567" s="34"/>
      <c r="B567" s="35"/>
      <c r="C567" s="215" t="s">
        <v>733</v>
      </c>
      <c r="D567" s="215" t="s">
        <v>568</v>
      </c>
      <c r="E567" s="216" t="s">
        <v>734</v>
      </c>
      <c r="F567" s="217" t="s">
        <v>735</v>
      </c>
      <c r="G567" s="218" t="s">
        <v>205</v>
      </c>
      <c r="H567" s="219">
        <v>28.84</v>
      </c>
      <c r="I567" s="220"/>
      <c r="J567" s="221">
        <f>ROUND(I567*H567,2)</f>
        <v>0</v>
      </c>
      <c r="K567" s="217" t="s">
        <v>124</v>
      </c>
      <c r="L567" s="222"/>
      <c r="M567" s="223" t="s">
        <v>19</v>
      </c>
      <c r="N567" s="224" t="s">
        <v>42</v>
      </c>
      <c r="O567" s="64"/>
      <c r="P567" s="182">
        <f>O567*H567</f>
        <v>0</v>
      </c>
      <c r="Q567" s="182">
        <v>4.4200000000000003E-3</v>
      </c>
      <c r="R567" s="182">
        <f>Q567*H567</f>
        <v>0.1274728</v>
      </c>
      <c r="S567" s="182">
        <v>0</v>
      </c>
      <c r="T567" s="183">
        <f>S567*H567</f>
        <v>0</v>
      </c>
      <c r="U567" s="34"/>
      <c r="V567" s="34"/>
      <c r="W567" s="34"/>
      <c r="X567" s="34"/>
      <c r="Y567" s="34"/>
      <c r="Z567" s="34"/>
      <c r="AA567" s="34"/>
      <c r="AB567" s="34"/>
      <c r="AC567" s="34"/>
      <c r="AD567" s="34"/>
      <c r="AE567" s="34"/>
      <c r="AR567" s="184" t="s">
        <v>195</v>
      </c>
      <c r="AT567" s="184" t="s">
        <v>568</v>
      </c>
      <c r="AU567" s="184" t="s">
        <v>82</v>
      </c>
      <c r="AY567" s="17" t="s">
        <v>118</v>
      </c>
      <c r="BE567" s="185">
        <f>IF(N567="základní",J567,0)</f>
        <v>0</v>
      </c>
      <c r="BF567" s="185">
        <f>IF(N567="snížená",J567,0)</f>
        <v>0</v>
      </c>
      <c r="BG567" s="185">
        <f>IF(N567="zákl. přenesená",J567,0)</f>
        <v>0</v>
      </c>
      <c r="BH567" s="185">
        <f>IF(N567="sníž. přenesená",J567,0)</f>
        <v>0</v>
      </c>
      <c r="BI567" s="185">
        <f>IF(N567="nulová",J567,0)</f>
        <v>0</v>
      </c>
      <c r="BJ567" s="17" t="s">
        <v>79</v>
      </c>
      <c r="BK567" s="185">
        <f>ROUND(I567*H567,2)</f>
        <v>0</v>
      </c>
      <c r="BL567" s="17" t="s">
        <v>125</v>
      </c>
      <c r="BM567" s="184" t="s">
        <v>736</v>
      </c>
    </row>
    <row r="568" spans="1:65" s="2" customFormat="1" ht="10.199999999999999">
      <c r="A568" s="34"/>
      <c r="B568" s="35"/>
      <c r="C568" s="36"/>
      <c r="D568" s="186" t="s">
        <v>127</v>
      </c>
      <c r="E568" s="36"/>
      <c r="F568" s="187" t="s">
        <v>735</v>
      </c>
      <c r="G568" s="36"/>
      <c r="H568" s="36"/>
      <c r="I568" s="188"/>
      <c r="J568" s="36"/>
      <c r="K568" s="36"/>
      <c r="L568" s="39"/>
      <c r="M568" s="189"/>
      <c r="N568" s="190"/>
      <c r="O568" s="64"/>
      <c r="P568" s="64"/>
      <c r="Q568" s="64"/>
      <c r="R568" s="64"/>
      <c r="S568" s="64"/>
      <c r="T568" s="65"/>
      <c r="U568" s="34"/>
      <c r="V568" s="34"/>
      <c r="W568" s="34"/>
      <c r="X568" s="34"/>
      <c r="Y568" s="34"/>
      <c r="Z568" s="34"/>
      <c r="AA568" s="34"/>
      <c r="AB568" s="34"/>
      <c r="AC568" s="34"/>
      <c r="AD568" s="34"/>
      <c r="AE568" s="34"/>
      <c r="AT568" s="17" t="s">
        <v>127</v>
      </c>
      <c r="AU568" s="17" t="s">
        <v>82</v>
      </c>
    </row>
    <row r="569" spans="1:65" s="2" customFormat="1" ht="10.199999999999999">
      <c r="A569" s="34"/>
      <c r="B569" s="35"/>
      <c r="C569" s="36"/>
      <c r="D569" s="191" t="s">
        <v>129</v>
      </c>
      <c r="E569" s="36"/>
      <c r="F569" s="192" t="s">
        <v>737</v>
      </c>
      <c r="G569" s="36"/>
      <c r="H569" s="36"/>
      <c r="I569" s="188"/>
      <c r="J569" s="36"/>
      <c r="K569" s="36"/>
      <c r="L569" s="39"/>
      <c r="M569" s="189"/>
      <c r="N569" s="190"/>
      <c r="O569" s="64"/>
      <c r="P569" s="64"/>
      <c r="Q569" s="64"/>
      <c r="R569" s="64"/>
      <c r="S569" s="64"/>
      <c r="T569" s="65"/>
      <c r="U569" s="34"/>
      <c r="V569" s="34"/>
      <c r="W569" s="34"/>
      <c r="X569" s="34"/>
      <c r="Y569" s="34"/>
      <c r="Z569" s="34"/>
      <c r="AA569" s="34"/>
      <c r="AB569" s="34"/>
      <c r="AC569" s="34"/>
      <c r="AD569" s="34"/>
      <c r="AE569" s="34"/>
      <c r="AT569" s="17" t="s">
        <v>129</v>
      </c>
      <c r="AU569" s="17" t="s">
        <v>82</v>
      </c>
    </row>
    <row r="570" spans="1:65" s="13" customFormat="1" ht="10.199999999999999">
      <c r="B570" s="193"/>
      <c r="C570" s="194"/>
      <c r="D570" s="186" t="s">
        <v>131</v>
      </c>
      <c r="E570" s="195" t="s">
        <v>19</v>
      </c>
      <c r="F570" s="196" t="s">
        <v>738</v>
      </c>
      <c r="G570" s="194"/>
      <c r="H570" s="197">
        <v>28.84</v>
      </c>
      <c r="I570" s="198"/>
      <c r="J570" s="194"/>
      <c r="K570" s="194"/>
      <c r="L570" s="199"/>
      <c r="M570" s="200"/>
      <c r="N570" s="201"/>
      <c r="O570" s="201"/>
      <c r="P570" s="201"/>
      <c r="Q570" s="201"/>
      <c r="R570" s="201"/>
      <c r="S570" s="201"/>
      <c r="T570" s="202"/>
      <c r="AT570" s="203" t="s">
        <v>131</v>
      </c>
      <c r="AU570" s="203" t="s">
        <v>82</v>
      </c>
      <c r="AV570" s="13" t="s">
        <v>82</v>
      </c>
      <c r="AW570" s="13" t="s">
        <v>33</v>
      </c>
      <c r="AX570" s="13" t="s">
        <v>79</v>
      </c>
      <c r="AY570" s="203" t="s">
        <v>118</v>
      </c>
    </row>
    <row r="571" spans="1:65" s="2" customFormat="1" ht="14.4" customHeight="1">
      <c r="A571" s="34"/>
      <c r="B571" s="35"/>
      <c r="C571" s="215" t="s">
        <v>739</v>
      </c>
      <c r="D571" s="215" t="s">
        <v>568</v>
      </c>
      <c r="E571" s="216" t="s">
        <v>740</v>
      </c>
      <c r="F571" s="217" t="s">
        <v>741</v>
      </c>
      <c r="G571" s="218" t="s">
        <v>205</v>
      </c>
      <c r="H571" s="219">
        <v>24.72</v>
      </c>
      <c r="I571" s="220"/>
      <c r="J571" s="221">
        <f>ROUND(I571*H571,2)</f>
        <v>0</v>
      </c>
      <c r="K571" s="217" t="s">
        <v>124</v>
      </c>
      <c r="L571" s="222"/>
      <c r="M571" s="223" t="s">
        <v>19</v>
      </c>
      <c r="N571" s="224" t="s">
        <v>42</v>
      </c>
      <c r="O571" s="64"/>
      <c r="P571" s="182">
        <f>O571*H571</f>
        <v>0</v>
      </c>
      <c r="Q571" s="182">
        <v>4.2700000000000004E-3</v>
      </c>
      <c r="R571" s="182">
        <f>Q571*H571</f>
        <v>0.10555440000000001</v>
      </c>
      <c r="S571" s="182">
        <v>0</v>
      </c>
      <c r="T571" s="183">
        <f>S571*H571</f>
        <v>0</v>
      </c>
      <c r="U571" s="34"/>
      <c r="V571" s="34"/>
      <c r="W571" s="34"/>
      <c r="X571" s="34"/>
      <c r="Y571" s="34"/>
      <c r="Z571" s="34"/>
      <c r="AA571" s="34"/>
      <c r="AB571" s="34"/>
      <c r="AC571" s="34"/>
      <c r="AD571" s="34"/>
      <c r="AE571" s="34"/>
      <c r="AR571" s="184" t="s">
        <v>195</v>
      </c>
      <c r="AT571" s="184" t="s">
        <v>568</v>
      </c>
      <c r="AU571" s="184" t="s">
        <v>82</v>
      </c>
      <c r="AY571" s="17" t="s">
        <v>118</v>
      </c>
      <c r="BE571" s="185">
        <f>IF(N571="základní",J571,0)</f>
        <v>0</v>
      </c>
      <c r="BF571" s="185">
        <f>IF(N571="snížená",J571,0)</f>
        <v>0</v>
      </c>
      <c r="BG571" s="185">
        <f>IF(N571="zákl. přenesená",J571,0)</f>
        <v>0</v>
      </c>
      <c r="BH571" s="185">
        <f>IF(N571="sníž. přenesená",J571,0)</f>
        <v>0</v>
      </c>
      <c r="BI571" s="185">
        <f>IF(N571="nulová",J571,0)</f>
        <v>0</v>
      </c>
      <c r="BJ571" s="17" t="s">
        <v>79</v>
      </c>
      <c r="BK571" s="185">
        <f>ROUND(I571*H571,2)</f>
        <v>0</v>
      </c>
      <c r="BL571" s="17" t="s">
        <v>125</v>
      </c>
      <c r="BM571" s="184" t="s">
        <v>742</v>
      </c>
    </row>
    <row r="572" spans="1:65" s="2" customFormat="1" ht="10.199999999999999">
      <c r="A572" s="34"/>
      <c r="B572" s="35"/>
      <c r="C572" s="36"/>
      <c r="D572" s="186" t="s">
        <v>127</v>
      </c>
      <c r="E572" s="36"/>
      <c r="F572" s="187" t="s">
        <v>741</v>
      </c>
      <c r="G572" s="36"/>
      <c r="H572" s="36"/>
      <c r="I572" s="188"/>
      <c r="J572" s="36"/>
      <c r="K572" s="36"/>
      <c r="L572" s="39"/>
      <c r="M572" s="189"/>
      <c r="N572" s="190"/>
      <c r="O572" s="64"/>
      <c r="P572" s="64"/>
      <c r="Q572" s="64"/>
      <c r="R572" s="64"/>
      <c r="S572" s="64"/>
      <c r="T572" s="65"/>
      <c r="U572" s="34"/>
      <c r="V572" s="34"/>
      <c r="W572" s="34"/>
      <c r="X572" s="34"/>
      <c r="Y572" s="34"/>
      <c r="Z572" s="34"/>
      <c r="AA572" s="34"/>
      <c r="AB572" s="34"/>
      <c r="AC572" s="34"/>
      <c r="AD572" s="34"/>
      <c r="AE572" s="34"/>
      <c r="AT572" s="17" t="s">
        <v>127</v>
      </c>
      <c r="AU572" s="17" t="s">
        <v>82</v>
      </c>
    </row>
    <row r="573" spans="1:65" s="2" customFormat="1" ht="10.199999999999999">
      <c r="A573" s="34"/>
      <c r="B573" s="35"/>
      <c r="C573" s="36"/>
      <c r="D573" s="191" t="s">
        <v>129</v>
      </c>
      <c r="E573" s="36"/>
      <c r="F573" s="192" t="s">
        <v>743</v>
      </c>
      <c r="G573" s="36"/>
      <c r="H573" s="36"/>
      <c r="I573" s="188"/>
      <c r="J573" s="36"/>
      <c r="K573" s="36"/>
      <c r="L573" s="39"/>
      <c r="M573" s="189"/>
      <c r="N573" s="190"/>
      <c r="O573" s="64"/>
      <c r="P573" s="64"/>
      <c r="Q573" s="64"/>
      <c r="R573" s="64"/>
      <c r="S573" s="64"/>
      <c r="T573" s="65"/>
      <c r="U573" s="34"/>
      <c r="V573" s="34"/>
      <c r="W573" s="34"/>
      <c r="X573" s="34"/>
      <c r="Y573" s="34"/>
      <c r="Z573" s="34"/>
      <c r="AA573" s="34"/>
      <c r="AB573" s="34"/>
      <c r="AC573" s="34"/>
      <c r="AD573" s="34"/>
      <c r="AE573" s="34"/>
      <c r="AT573" s="17" t="s">
        <v>129</v>
      </c>
      <c r="AU573" s="17" t="s">
        <v>82</v>
      </c>
    </row>
    <row r="574" spans="1:65" s="13" customFormat="1" ht="10.199999999999999">
      <c r="B574" s="193"/>
      <c r="C574" s="194"/>
      <c r="D574" s="186" t="s">
        <v>131</v>
      </c>
      <c r="E574" s="195" t="s">
        <v>19</v>
      </c>
      <c r="F574" s="196" t="s">
        <v>744</v>
      </c>
      <c r="G574" s="194"/>
      <c r="H574" s="197">
        <v>24.72</v>
      </c>
      <c r="I574" s="198"/>
      <c r="J574" s="194"/>
      <c r="K574" s="194"/>
      <c r="L574" s="199"/>
      <c r="M574" s="200"/>
      <c r="N574" s="201"/>
      <c r="O574" s="201"/>
      <c r="P574" s="201"/>
      <c r="Q574" s="201"/>
      <c r="R574" s="201"/>
      <c r="S574" s="201"/>
      <c r="T574" s="202"/>
      <c r="AT574" s="203" t="s">
        <v>131</v>
      </c>
      <c r="AU574" s="203" t="s">
        <v>82</v>
      </c>
      <c r="AV574" s="13" t="s">
        <v>82</v>
      </c>
      <c r="AW574" s="13" t="s">
        <v>33</v>
      </c>
      <c r="AX574" s="13" t="s">
        <v>79</v>
      </c>
      <c r="AY574" s="203" t="s">
        <v>118</v>
      </c>
    </row>
    <row r="575" spans="1:65" s="2" customFormat="1" ht="14.4" customHeight="1">
      <c r="A575" s="34"/>
      <c r="B575" s="35"/>
      <c r="C575" s="215" t="s">
        <v>745</v>
      </c>
      <c r="D575" s="215" t="s">
        <v>568</v>
      </c>
      <c r="E575" s="216" t="s">
        <v>746</v>
      </c>
      <c r="F575" s="217" t="s">
        <v>747</v>
      </c>
      <c r="G575" s="218" t="s">
        <v>205</v>
      </c>
      <c r="H575" s="219">
        <v>41.2</v>
      </c>
      <c r="I575" s="220"/>
      <c r="J575" s="221">
        <f>ROUND(I575*H575,2)</f>
        <v>0</v>
      </c>
      <c r="K575" s="217" t="s">
        <v>124</v>
      </c>
      <c r="L575" s="222"/>
      <c r="M575" s="223" t="s">
        <v>19</v>
      </c>
      <c r="N575" s="224" t="s">
        <v>42</v>
      </c>
      <c r="O575" s="64"/>
      <c r="P575" s="182">
        <f>O575*H575</f>
        <v>0</v>
      </c>
      <c r="Q575" s="182">
        <v>1.9099999999999999E-2</v>
      </c>
      <c r="R575" s="182">
        <f>Q575*H575</f>
        <v>0.78692000000000006</v>
      </c>
      <c r="S575" s="182">
        <v>0</v>
      </c>
      <c r="T575" s="183">
        <f>S575*H575</f>
        <v>0</v>
      </c>
      <c r="U575" s="34"/>
      <c r="V575" s="34"/>
      <c r="W575" s="34"/>
      <c r="X575" s="34"/>
      <c r="Y575" s="34"/>
      <c r="Z575" s="34"/>
      <c r="AA575" s="34"/>
      <c r="AB575" s="34"/>
      <c r="AC575" s="34"/>
      <c r="AD575" s="34"/>
      <c r="AE575" s="34"/>
      <c r="AR575" s="184" t="s">
        <v>195</v>
      </c>
      <c r="AT575" s="184" t="s">
        <v>568</v>
      </c>
      <c r="AU575" s="184" t="s">
        <v>82</v>
      </c>
      <c r="AY575" s="17" t="s">
        <v>118</v>
      </c>
      <c r="BE575" s="185">
        <f>IF(N575="základní",J575,0)</f>
        <v>0</v>
      </c>
      <c r="BF575" s="185">
        <f>IF(N575="snížená",J575,0)</f>
        <v>0</v>
      </c>
      <c r="BG575" s="185">
        <f>IF(N575="zákl. přenesená",J575,0)</f>
        <v>0</v>
      </c>
      <c r="BH575" s="185">
        <f>IF(N575="sníž. přenesená",J575,0)</f>
        <v>0</v>
      </c>
      <c r="BI575" s="185">
        <f>IF(N575="nulová",J575,0)</f>
        <v>0</v>
      </c>
      <c r="BJ575" s="17" t="s">
        <v>79</v>
      </c>
      <c r="BK575" s="185">
        <f>ROUND(I575*H575,2)</f>
        <v>0</v>
      </c>
      <c r="BL575" s="17" t="s">
        <v>125</v>
      </c>
      <c r="BM575" s="184" t="s">
        <v>748</v>
      </c>
    </row>
    <row r="576" spans="1:65" s="2" customFormat="1" ht="10.199999999999999">
      <c r="A576" s="34"/>
      <c r="B576" s="35"/>
      <c r="C576" s="36"/>
      <c r="D576" s="186" t="s">
        <v>127</v>
      </c>
      <c r="E576" s="36"/>
      <c r="F576" s="187" t="s">
        <v>747</v>
      </c>
      <c r="G576" s="36"/>
      <c r="H576" s="36"/>
      <c r="I576" s="188"/>
      <c r="J576" s="36"/>
      <c r="K576" s="36"/>
      <c r="L576" s="39"/>
      <c r="M576" s="189"/>
      <c r="N576" s="190"/>
      <c r="O576" s="64"/>
      <c r="P576" s="64"/>
      <c r="Q576" s="64"/>
      <c r="R576" s="64"/>
      <c r="S576" s="64"/>
      <c r="T576" s="65"/>
      <c r="U576" s="34"/>
      <c r="V576" s="34"/>
      <c r="W576" s="34"/>
      <c r="X576" s="34"/>
      <c r="Y576" s="34"/>
      <c r="Z576" s="34"/>
      <c r="AA576" s="34"/>
      <c r="AB576" s="34"/>
      <c r="AC576" s="34"/>
      <c r="AD576" s="34"/>
      <c r="AE576" s="34"/>
      <c r="AT576" s="17" t="s">
        <v>127</v>
      </c>
      <c r="AU576" s="17" t="s">
        <v>82</v>
      </c>
    </row>
    <row r="577" spans="1:65" s="2" customFormat="1" ht="10.199999999999999">
      <c r="A577" s="34"/>
      <c r="B577" s="35"/>
      <c r="C577" s="36"/>
      <c r="D577" s="191" t="s">
        <v>129</v>
      </c>
      <c r="E577" s="36"/>
      <c r="F577" s="192" t="s">
        <v>749</v>
      </c>
      <c r="G577" s="36"/>
      <c r="H577" s="36"/>
      <c r="I577" s="188"/>
      <c r="J577" s="36"/>
      <c r="K577" s="36"/>
      <c r="L577" s="39"/>
      <c r="M577" s="189"/>
      <c r="N577" s="190"/>
      <c r="O577" s="64"/>
      <c r="P577" s="64"/>
      <c r="Q577" s="64"/>
      <c r="R577" s="64"/>
      <c r="S577" s="64"/>
      <c r="T577" s="65"/>
      <c r="U577" s="34"/>
      <c r="V577" s="34"/>
      <c r="W577" s="34"/>
      <c r="X577" s="34"/>
      <c r="Y577" s="34"/>
      <c r="Z577" s="34"/>
      <c r="AA577" s="34"/>
      <c r="AB577" s="34"/>
      <c r="AC577" s="34"/>
      <c r="AD577" s="34"/>
      <c r="AE577" s="34"/>
      <c r="AT577" s="17" t="s">
        <v>129</v>
      </c>
      <c r="AU577" s="17" t="s">
        <v>82</v>
      </c>
    </row>
    <row r="578" spans="1:65" s="13" customFormat="1" ht="10.199999999999999">
      <c r="B578" s="193"/>
      <c r="C578" s="194"/>
      <c r="D578" s="186" t="s">
        <v>131</v>
      </c>
      <c r="E578" s="195" t="s">
        <v>19</v>
      </c>
      <c r="F578" s="196" t="s">
        <v>750</v>
      </c>
      <c r="G578" s="194"/>
      <c r="H578" s="197">
        <v>41.2</v>
      </c>
      <c r="I578" s="198"/>
      <c r="J578" s="194"/>
      <c r="K578" s="194"/>
      <c r="L578" s="199"/>
      <c r="M578" s="200"/>
      <c r="N578" s="201"/>
      <c r="O578" s="201"/>
      <c r="P578" s="201"/>
      <c r="Q578" s="201"/>
      <c r="R578" s="201"/>
      <c r="S578" s="201"/>
      <c r="T578" s="202"/>
      <c r="AT578" s="203" t="s">
        <v>131</v>
      </c>
      <c r="AU578" s="203" t="s">
        <v>82</v>
      </c>
      <c r="AV578" s="13" t="s">
        <v>82</v>
      </c>
      <c r="AW578" s="13" t="s">
        <v>33</v>
      </c>
      <c r="AX578" s="13" t="s">
        <v>79</v>
      </c>
      <c r="AY578" s="203" t="s">
        <v>118</v>
      </c>
    </row>
    <row r="579" spans="1:65" s="2" customFormat="1" ht="14.4" customHeight="1">
      <c r="A579" s="34"/>
      <c r="B579" s="35"/>
      <c r="C579" s="173" t="s">
        <v>751</v>
      </c>
      <c r="D579" s="173" t="s">
        <v>120</v>
      </c>
      <c r="E579" s="174" t="s">
        <v>752</v>
      </c>
      <c r="F579" s="175" t="s">
        <v>753</v>
      </c>
      <c r="G579" s="176" t="s">
        <v>205</v>
      </c>
      <c r="H579" s="177">
        <v>18.8</v>
      </c>
      <c r="I579" s="178"/>
      <c r="J579" s="179">
        <f>ROUND(I579*H579,2)</f>
        <v>0</v>
      </c>
      <c r="K579" s="175" t="s">
        <v>124</v>
      </c>
      <c r="L579" s="39"/>
      <c r="M579" s="180" t="s">
        <v>19</v>
      </c>
      <c r="N579" s="181" t="s">
        <v>42</v>
      </c>
      <c r="O579" s="64"/>
      <c r="P579" s="182">
        <f>O579*H579</f>
        <v>0</v>
      </c>
      <c r="Q579" s="182">
        <v>2.0000000000000002E-5</v>
      </c>
      <c r="R579" s="182">
        <f>Q579*H579</f>
        <v>3.7600000000000003E-4</v>
      </c>
      <c r="S579" s="182">
        <v>0</v>
      </c>
      <c r="T579" s="183">
        <f>S579*H579</f>
        <v>0</v>
      </c>
      <c r="U579" s="34"/>
      <c r="V579" s="34"/>
      <c r="W579" s="34"/>
      <c r="X579" s="34"/>
      <c r="Y579" s="34"/>
      <c r="Z579" s="34"/>
      <c r="AA579" s="34"/>
      <c r="AB579" s="34"/>
      <c r="AC579" s="34"/>
      <c r="AD579" s="34"/>
      <c r="AE579" s="34"/>
      <c r="AR579" s="184" t="s">
        <v>125</v>
      </c>
      <c r="AT579" s="184" t="s">
        <v>120</v>
      </c>
      <c r="AU579" s="184" t="s">
        <v>82</v>
      </c>
      <c r="AY579" s="17" t="s">
        <v>118</v>
      </c>
      <c r="BE579" s="185">
        <f>IF(N579="základní",J579,0)</f>
        <v>0</v>
      </c>
      <c r="BF579" s="185">
        <f>IF(N579="snížená",J579,0)</f>
        <v>0</v>
      </c>
      <c r="BG579" s="185">
        <f>IF(N579="zákl. přenesená",J579,0)</f>
        <v>0</v>
      </c>
      <c r="BH579" s="185">
        <f>IF(N579="sníž. přenesená",J579,0)</f>
        <v>0</v>
      </c>
      <c r="BI579" s="185">
        <f>IF(N579="nulová",J579,0)</f>
        <v>0</v>
      </c>
      <c r="BJ579" s="17" t="s">
        <v>79</v>
      </c>
      <c r="BK579" s="185">
        <f>ROUND(I579*H579,2)</f>
        <v>0</v>
      </c>
      <c r="BL579" s="17" t="s">
        <v>125</v>
      </c>
      <c r="BM579" s="184" t="s">
        <v>754</v>
      </c>
    </row>
    <row r="580" spans="1:65" s="2" customFormat="1" ht="10.199999999999999">
      <c r="A580" s="34"/>
      <c r="B580" s="35"/>
      <c r="C580" s="36"/>
      <c r="D580" s="186" t="s">
        <v>127</v>
      </c>
      <c r="E580" s="36"/>
      <c r="F580" s="187" t="s">
        <v>755</v>
      </c>
      <c r="G580" s="36"/>
      <c r="H580" s="36"/>
      <c r="I580" s="188"/>
      <c r="J580" s="36"/>
      <c r="K580" s="36"/>
      <c r="L580" s="39"/>
      <c r="M580" s="189"/>
      <c r="N580" s="190"/>
      <c r="O580" s="64"/>
      <c r="P580" s="64"/>
      <c r="Q580" s="64"/>
      <c r="R580" s="64"/>
      <c r="S580" s="64"/>
      <c r="T580" s="65"/>
      <c r="U580" s="34"/>
      <c r="V580" s="34"/>
      <c r="W580" s="34"/>
      <c r="X580" s="34"/>
      <c r="Y580" s="34"/>
      <c r="Z580" s="34"/>
      <c r="AA580" s="34"/>
      <c r="AB580" s="34"/>
      <c r="AC580" s="34"/>
      <c r="AD580" s="34"/>
      <c r="AE580" s="34"/>
      <c r="AT580" s="17" t="s">
        <v>127</v>
      </c>
      <c r="AU580" s="17" t="s">
        <v>82</v>
      </c>
    </row>
    <row r="581" spans="1:65" s="2" customFormat="1" ht="10.199999999999999">
      <c r="A581" s="34"/>
      <c r="B581" s="35"/>
      <c r="C581" s="36"/>
      <c r="D581" s="191" t="s">
        <v>129</v>
      </c>
      <c r="E581" s="36"/>
      <c r="F581" s="192" t="s">
        <v>756</v>
      </c>
      <c r="G581" s="36"/>
      <c r="H581" s="36"/>
      <c r="I581" s="188"/>
      <c r="J581" s="36"/>
      <c r="K581" s="36"/>
      <c r="L581" s="39"/>
      <c r="M581" s="189"/>
      <c r="N581" s="190"/>
      <c r="O581" s="64"/>
      <c r="P581" s="64"/>
      <c r="Q581" s="64"/>
      <c r="R581" s="64"/>
      <c r="S581" s="64"/>
      <c r="T581" s="65"/>
      <c r="U581" s="34"/>
      <c r="V581" s="34"/>
      <c r="W581" s="34"/>
      <c r="X581" s="34"/>
      <c r="Y581" s="34"/>
      <c r="Z581" s="34"/>
      <c r="AA581" s="34"/>
      <c r="AB581" s="34"/>
      <c r="AC581" s="34"/>
      <c r="AD581" s="34"/>
      <c r="AE581" s="34"/>
      <c r="AT581" s="17" t="s">
        <v>129</v>
      </c>
      <c r="AU581" s="17" t="s">
        <v>82</v>
      </c>
    </row>
    <row r="582" spans="1:65" s="13" customFormat="1" ht="10.199999999999999">
      <c r="B582" s="193"/>
      <c r="C582" s="194"/>
      <c r="D582" s="186" t="s">
        <v>131</v>
      </c>
      <c r="E582" s="195" t="s">
        <v>19</v>
      </c>
      <c r="F582" s="196" t="s">
        <v>757</v>
      </c>
      <c r="G582" s="194"/>
      <c r="H582" s="197">
        <v>18.8</v>
      </c>
      <c r="I582" s="198"/>
      <c r="J582" s="194"/>
      <c r="K582" s="194"/>
      <c r="L582" s="199"/>
      <c r="M582" s="200"/>
      <c r="N582" s="201"/>
      <c r="O582" s="201"/>
      <c r="P582" s="201"/>
      <c r="Q582" s="201"/>
      <c r="R582" s="201"/>
      <c r="S582" s="201"/>
      <c r="T582" s="202"/>
      <c r="AT582" s="203" t="s">
        <v>131</v>
      </c>
      <c r="AU582" s="203" t="s">
        <v>82</v>
      </c>
      <c r="AV582" s="13" t="s">
        <v>82</v>
      </c>
      <c r="AW582" s="13" t="s">
        <v>33</v>
      </c>
      <c r="AX582" s="13" t="s">
        <v>79</v>
      </c>
      <c r="AY582" s="203" t="s">
        <v>118</v>
      </c>
    </row>
    <row r="583" spans="1:65" s="2" customFormat="1" ht="14.4" customHeight="1">
      <c r="A583" s="34"/>
      <c r="B583" s="35"/>
      <c r="C583" s="215" t="s">
        <v>758</v>
      </c>
      <c r="D583" s="215" t="s">
        <v>568</v>
      </c>
      <c r="E583" s="216" t="s">
        <v>759</v>
      </c>
      <c r="F583" s="217" t="s">
        <v>760</v>
      </c>
      <c r="G583" s="218" t="s">
        <v>123</v>
      </c>
      <c r="H583" s="219">
        <v>3.0449999999999999</v>
      </c>
      <c r="I583" s="220"/>
      <c r="J583" s="221">
        <f>ROUND(I583*H583,2)</f>
        <v>0</v>
      </c>
      <c r="K583" s="217" t="s">
        <v>19</v>
      </c>
      <c r="L583" s="222"/>
      <c r="M583" s="223" t="s">
        <v>19</v>
      </c>
      <c r="N583" s="224" t="s">
        <v>42</v>
      </c>
      <c r="O583" s="64"/>
      <c r="P583" s="182">
        <f>O583*H583</f>
        <v>0</v>
      </c>
      <c r="Q583" s="182">
        <v>4.0300000000000002E-2</v>
      </c>
      <c r="R583" s="182">
        <f>Q583*H583</f>
        <v>0.1227135</v>
      </c>
      <c r="S583" s="182">
        <v>0</v>
      </c>
      <c r="T583" s="183">
        <f>S583*H583</f>
        <v>0</v>
      </c>
      <c r="U583" s="34"/>
      <c r="V583" s="34"/>
      <c r="W583" s="34"/>
      <c r="X583" s="34"/>
      <c r="Y583" s="34"/>
      <c r="Z583" s="34"/>
      <c r="AA583" s="34"/>
      <c r="AB583" s="34"/>
      <c r="AC583" s="34"/>
      <c r="AD583" s="34"/>
      <c r="AE583" s="34"/>
      <c r="AR583" s="184" t="s">
        <v>195</v>
      </c>
      <c r="AT583" s="184" t="s">
        <v>568</v>
      </c>
      <c r="AU583" s="184" t="s">
        <v>82</v>
      </c>
      <c r="AY583" s="17" t="s">
        <v>118</v>
      </c>
      <c r="BE583" s="185">
        <f>IF(N583="základní",J583,0)</f>
        <v>0</v>
      </c>
      <c r="BF583" s="185">
        <f>IF(N583="snížená",J583,0)</f>
        <v>0</v>
      </c>
      <c r="BG583" s="185">
        <f>IF(N583="zákl. přenesená",J583,0)</f>
        <v>0</v>
      </c>
      <c r="BH583" s="185">
        <f>IF(N583="sníž. přenesená",J583,0)</f>
        <v>0</v>
      </c>
      <c r="BI583" s="185">
        <f>IF(N583="nulová",J583,0)</f>
        <v>0</v>
      </c>
      <c r="BJ583" s="17" t="s">
        <v>79</v>
      </c>
      <c r="BK583" s="185">
        <f>ROUND(I583*H583,2)</f>
        <v>0</v>
      </c>
      <c r="BL583" s="17" t="s">
        <v>125</v>
      </c>
      <c r="BM583" s="184" t="s">
        <v>761</v>
      </c>
    </row>
    <row r="584" spans="1:65" s="2" customFormat="1" ht="10.199999999999999">
      <c r="A584" s="34"/>
      <c r="B584" s="35"/>
      <c r="C584" s="36"/>
      <c r="D584" s="186" t="s">
        <v>127</v>
      </c>
      <c r="E584" s="36"/>
      <c r="F584" s="187" t="s">
        <v>760</v>
      </c>
      <c r="G584" s="36"/>
      <c r="H584" s="36"/>
      <c r="I584" s="188"/>
      <c r="J584" s="36"/>
      <c r="K584" s="36"/>
      <c r="L584" s="39"/>
      <c r="M584" s="189"/>
      <c r="N584" s="190"/>
      <c r="O584" s="64"/>
      <c r="P584" s="64"/>
      <c r="Q584" s="64"/>
      <c r="R584" s="64"/>
      <c r="S584" s="64"/>
      <c r="T584" s="65"/>
      <c r="U584" s="34"/>
      <c r="V584" s="34"/>
      <c r="W584" s="34"/>
      <c r="X584" s="34"/>
      <c r="Y584" s="34"/>
      <c r="Z584" s="34"/>
      <c r="AA584" s="34"/>
      <c r="AB584" s="34"/>
      <c r="AC584" s="34"/>
      <c r="AD584" s="34"/>
      <c r="AE584" s="34"/>
      <c r="AT584" s="17" t="s">
        <v>127</v>
      </c>
      <c r="AU584" s="17" t="s">
        <v>82</v>
      </c>
    </row>
    <row r="585" spans="1:65" s="13" customFormat="1" ht="10.199999999999999">
      <c r="B585" s="193"/>
      <c r="C585" s="194"/>
      <c r="D585" s="186" t="s">
        <v>131</v>
      </c>
      <c r="E585" s="195" t="s">
        <v>19</v>
      </c>
      <c r="F585" s="196" t="s">
        <v>762</v>
      </c>
      <c r="G585" s="194"/>
      <c r="H585" s="197">
        <v>3.0449999999999999</v>
      </c>
      <c r="I585" s="198"/>
      <c r="J585" s="194"/>
      <c r="K585" s="194"/>
      <c r="L585" s="199"/>
      <c r="M585" s="200"/>
      <c r="N585" s="201"/>
      <c r="O585" s="201"/>
      <c r="P585" s="201"/>
      <c r="Q585" s="201"/>
      <c r="R585" s="201"/>
      <c r="S585" s="201"/>
      <c r="T585" s="202"/>
      <c r="AT585" s="203" t="s">
        <v>131</v>
      </c>
      <c r="AU585" s="203" t="s">
        <v>82</v>
      </c>
      <c r="AV585" s="13" t="s">
        <v>82</v>
      </c>
      <c r="AW585" s="13" t="s">
        <v>33</v>
      </c>
      <c r="AX585" s="13" t="s">
        <v>79</v>
      </c>
      <c r="AY585" s="203" t="s">
        <v>118</v>
      </c>
    </row>
    <row r="586" spans="1:65" s="2" customFormat="1" ht="14.4" customHeight="1">
      <c r="A586" s="34"/>
      <c r="B586" s="35"/>
      <c r="C586" s="173" t="s">
        <v>763</v>
      </c>
      <c r="D586" s="173" t="s">
        <v>120</v>
      </c>
      <c r="E586" s="174" t="s">
        <v>764</v>
      </c>
      <c r="F586" s="175" t="s">
        <v>765</v>
      </c>
      <c r="G586" s="176" t="s">
        <v>205</v>
      </c>
      <c r="H586" s="177">
        <v>118</v>
      </c>
      <c r="I586" s="178"/>
      <c r="J586" s="179">
        <f>ROUND(I586*H586,2)</f>
        <v>0</v>
      </c>
      <c r="K586" s="175" t="s">
        <v>124</v>
      </c>
      <c r="L586" s="39"/>
      <c r="M586" s="180" t="s">
        <v>19</v>
      </c>
      <c r="N586" s="181" t="s">
        <v>42</v>
      </c>
      <c r="O586" s="64"/>
      <c r="P586" s="182">
        <f>O586*H586</f>
        <v>0</v>
      </c>
      <c r="Q586" s="182">
        <v>4.0000000000000003E-5</v>
      </c>
      <c r="R586" s="182">
        <f>Q586*H586</f>
        <v>4.7200000000000002E-3</v>
      </c>
      <c r="S586" s="182">
        <v>0</v>
      </c>
      <c r="T586" s="183">
        <f>S586*H586</f>
        <v>0</v>
      </c>
      <c r="U586" s="34"/>
      <c r="V586" s="34"/>
      <c r="W586" s="34"/>
      <c r="X586" s="34"/>
      <c r="Y586" s="34"/>
      <c r="Z586" s="34"/>
      <c r="AA586" s="34"/>
      <c r="AB586" s="34"/>
      <c r="AC586" s="34"/>
      <c r="AD586" s="34"/>
      <c r="AE586" s="34"/>
      <c r="AR586" s="184" t="s">
        <v>125</v>
      </c>
      <c r="AT586" s="184" t="s">
        <v>120</v>
      </c>
      <c r="AU586" s="184" t="s">
        <v>82</v>
      </c>
      <c r="AY586" s="17" t="s">
        <v>118</v>
      </c>
      <c r="BE586" s="185">
        <f>IF(N586="základní",J586,0)</f>
        <v>0</v>
      </c>
      <c r="BF586" s="185">
        <f>IF(N586="snížená",J586,0)</f>
        <v>0</v>
      </c>
      <c r="BG586" s="185">
        <f>IF(N586="zákl. přenesená",J586,0)</f>
        <v>0</v>
      </c>
      <c r="BH586" s="185">
        <f>IF(N586="sníž. přenesená",J586,0)</f>
        <v>0</v>
      </c>
      <c r="BI586" s="185">
        <f>IF(N586="nulová",J586,0)</f>
        <v>0</v>
      </c>
      <c r="BJ586" s="17" t="s">
        <v>79</v>
      </c>
      <c r="BK586" s="185">
        <f>ROUND(I586*H586,2)</f>
        <v>0</v>
      </c>
      <c r="BL586" s="17" t="s">
        <v>125</v>
      </c>
      <c r="BM586" s="184" t="s">
        <v>766</v>
      </c>
    </row>
    <row r="587" spans="1:65" s="2" customFormat="1" ht="10.199999999999999">
      <c r="A587" s="34"/>
      <c r="B587" s="35"/>
      <c r="C587" s="36"/>
      <c r="D587" s="186" t="s">
        <v>127</v>
      </c>
      <c r="E587" s="36"/>
      <c r="F587" s="187" t="s">
        <v>767</v>
      </c>
      <c r="G587" s="36"/>
      <c r="H587" s="36"/>
      <c r="I587" s="188"/>
      <c r="J587" s="36"/>
      <c r="K587" s="36"/>
      <c r="L587" s="39"/>
      <c r="M587" s="189"/>
      <c r="N587" s="190"/>
      <c r="O587" s="64"/>
      <c r="P587" s="64"/>
      <c r="Q587" s="64"/>
      <c r="R587" s="64"/>
      <c r="S587" s="64"/>
      <c r="T587" s="65"/>
      <c r="U587" s="34"/>
      <c r="V587" s="34"/>
      <c r="W587" s="34"/>
      <c r="X587" s="34"/>
      <c r="Y587" s="34"/>
      <c r="Z587" s="34"/>
      <c r="AA587" s="34"/>
      <c r="AB587" s="34"/>
      <c r="AC587" s="34"/>
      <c r="AD587" s="34"/>
      <c r="AE587" s="34"/>
      <c r="AT587" s="17" t="s">
        <v>127</v>
      </c>
      <c r="AU587" s="17" t="s">
        <v>82</v>
      </c>
    </row>
    <row r="588" spans="1:65" s="2" customFormat="1" ht="10.199999999999999">
      <c r="A588" s="34"/>
      <c r="B588" s="35"/>
      <c r="C588" s="36"/>
      <c r="D588" s="191" t="s">
        <v>129</v>
      </c>
      <c r="E588" s="36"/>
      <c r="F588" s="192" t="s">
        <v>768</v>
      </c>
      <c r="G588" s="36"/>
      <c r="H588" s="36"/>
      <c r="I588" s="188"/>
      <c r="J588" s="36"/>
      <c r="K588" s="36"/>
      <c r="L588" s="39"/>
      <c r="M588" s="189"/>
      <c r="N588" s="190"/>
      <c r="O588" s="64"/>
      <c r="P588" s="64"/>
      <c r="Q588" s="64"/>
      <c r="R588" s="64"/>
      <c r="S588" s="64"/>
      <c r="T588" s="65"/>
      <c r="U588" s="34"/>
      <c r="V588" s="34"/>
      <c r="W588" s="34"/>
      <c r="X588" s="34"/>
      <c r="Y588" s="34"/>
      <c r="Z588" s="34"/>
      <c r="AA588" s="34"/>
      <c r="AB588" s="34"/>
      <c r="AC588" s="34"/>
      <c r="AD588" s="34"/>
      <c r="AE588" s="34"/>
      <c r="AT588" s="17" t="s">
        <v>129</v>
      </c>
      <c r="AU588" s="17" t="s">
        <v>82</v>
      </c>
    </row>
    <row r="589" spans="1:65" s="13" customFormat="1" ht="10.199999999999999">
      <c r="B589" s="193"/>
      <c r="C589" s="194"/>
      <c r="D589" s="186" t="s">
        <v>131</v>
      </c>
      <c r="E589" s="195" t="s">
        <v>19</v>
      </c>
      <c r="F589" s="196" t="s">
        <v>769</v>
      </c>
      <c r="G589" s="194"/>
      <c r="H589" s="197">
        <v>118</v>
      </c>
      <c r="I589" s="198"/>
      <c r="J589" s="194"/>
      <c r="K589" s="194"/>
      <c r="L589" s="199"/>
      <c r="M589" s="200"/>
      <c r="N589" s="201"/>
      <c r="O589" s="201"/>
      <c r="P589" s="201"/>
      <c r="Q589" s="201"/>
      <c r="R589" s="201"/>
      <c r="S589" s="201"/>
      <c r="T589" s="202"/>
      <c r="AT589" s="203" t="s">
        <v>131</v>
      </c>
      <c r="AU589" s="203" t="s">
        <v>82</v>
      </c>
      <c r="AV589" s="13" t="s">
        <v>82</v>
      </c>
      <c r="AW589" s="13" t="s">
        <v>33</v>
      </c>
      <c r="AX589" s="13" t="s">
        <v>71</v>
      </c>
      <c r="AY589" s="203" t="s">
        <v>118</v>
      </c>
    </row>
    <row r="590" spans="1:65" s="2" customFormat="1" ht="14.4" customHeight="1">
      <c r="A590" s="34"/>
      <c r="B590" s="35"/>
      <c r="C590" s="215" t="s">
        <v>770</v>
      </c>
      <c r="D590" s="215" t="s">
        <v>568</v>
      </c>
      <c r="E590" s="216" t="s">
        <v>771</v>
      </c>
      <c r="F590" s="217" t="s">
        <v>772</v>
      </c>
      <c r="G590" s="218" t="s">
        <v>123</v>
      </c>
      <c r="H590" s="219">
        <v>20.3</v>
      </c>
      <c r="I590" s="220"/>
      <c r="J590" s="221">
        <f>ROUND(I590*H590,2)</f>
        <v>0</v>
      </c>
      <c r="K590" s="217" t="s">
        <v>19</v>
      </c>
      <c r="L590" s="222"/>
      <c r="M590" s="223" t="s">
        <v>19</v>
      </c>
      <c r="N590" s="224" t="s">
        <v>42</v>
      </c>
      <c r="O590" s="64"/>
      <c r="P590" s="182">
        <f>O590*H590</f>
        <v>0</v>
      </c>
      <c r="Q590" s="182">
        <v>0.14299999999999999</v>
      </c>
      <c r="R590" s="182">
        <f>Q590*H590</f>
        <v>2.9028999999999998</v>
      </c>
      <c r="S590" s="182">
        <v>0</v>
      </c>
      <c r="T590" s="183">
        <f>S590*H590</f>
        <v>0</v>
      </c>
      <c r="U590" s="34"/>
      <c r="V590" s="34"/>
      <c r="W590" s="34"/>
      <c r="X590" s="34"/>
      <c r="Y590" s="34"/>
      <c r="Z590" s="34"/>
      <c r="AA590" s="34"/>
      <c r="AB590" s="34"/>
      <c r="AC590" s="34"/>
      <c r="AD590" s="34"/>
      <c r="AE590" s="34"/>
      <c r="AR590" s="184" t="s">
        <v>195</v>
      </c>
      <c r="AT590" s="184" t="s">
        <v>568</v>
      </c>
      <c r="AU590" s="184" t="s">
        <v>82</v>
      </c>
      <c r="AY590" s="17" t="s">
        <v>118</v>
      </c>
      <c r="BE590" s="185">
        <f>IF(N590="základní",J590,0)</f>
        <v>0</v>
      </c>
      <c r="BF590" s="185">
        <f>IF(N590="snížená",J590,0)</f>
        <v>0</v>
      </c>
      <c r="BG590" s="185">
        <f>IF(N590="zákl. přenesená",J590,0)</f>
        <v>0</v>
      </c>
      <c r="BH590" s="185">
        <f>IF(N590="sníž. přenesená",J590,0)</f>
        <v>0</v>
      </c>
      <c r="BI590" s="185">
        <f>IF(N590="nulová",J590,0)</f>
        <v>0</v>
      </c>
      <c r="BJ590" s="17" t="s">
        <v>79</v>
      </c>
      <c r="BK590" s="185">
        <f>ROUND(I590*H590,2)</f>
        <v>0</v>
      </c>
      <c r="BL590" s="17" t="s">
        <v>125</v>
      </c>
      <c r="BM590" s="184" t="s">
        <v>773</v>
      </c>
    </row>
    <row r="591" spans="1:65" s="2" customFormat="1" ht="10.199999999999999">
      <c r="A591" s="34"/>
      <c r="B591" s="35"/>
      <c r="C591" s="36"/>
      <c r="D591" s="186" t="s">
        <v>127</v>
      </c>
      <c r="E591" s="36"/>
      <c r="F591" s="187" t="s">
        <v>772</v>
      </c>
      <c r="G591" s="36"/>
      <c r="H591" s="36"/>
      <c r="I591" s="188"/>
      <c r="J591" s="36"/>
      <c r="K591" s="36"/>
      <c r="L591" s="39"/>
      <c r="M591" s="189"/>
      <c r="N591" s="190"/>
      <c r="O591" s="64"/>
      <c r="P591" s="64"/>
      <c r="Q591" s="64"/>
      <c r="R591" s="64"/>
      <c r="S591" s="64"/>
      <c r="T591" s="65"/>
      <c r="U591" s="34"/>
      <c r="V591" s="34"/>
      <c r="W591" s="34"/>
      <c r="X591" s="34"/>
      <c r="Y591" s="34"/>
      <c r="Z591" s="34"/>
      <c r="AA591" s="34"/>
      <c r="AB591" s="34"/>
      <c r="AC591" s="34"/>
      <c r="AD591" s="34"/>
      <c r="AE591" s="34"/>
      <c r="AT591" s="17" t="s">
        <v>127</v>
      </c>
      <c r="AU591" s="17" t="s">
        <v>82</v>
      </c>
    </row>
    <row r="592" spans="1:65" s="13" customFormat="1" ht="10.199999999999999">
      <c r="B592" s="193"/>
      <c r="C592" s="194"/>
      <c r="D592" s="186" t="s">
        <v>131</v>
      </c>
      <c r="E592" s="195" t="s">
        <v>19</v>
      </c>
      <c r="F592" s="196" t="s">
        <v>774</v>
      </c>
      <c r="G592" s="194"/>
      <c r="H592" s="197">
        <v>20.3</v>
      </c>
      <c r="I592" s="198"/>
      <c r="J592" s="194"/>
      <c r="K592" s="194"/>
      <c r="L592" s="199"/>
      <c r="M592" s="200"/>
      <c r="N592" s="201"/>
      <c r="O592" s="201"/>
      <c r="P592" s="201"/>
      <c r="Q592" s="201"/>
      <c r="R592" s="201"/>
      <c r="S592" s="201"/>
      <c r="T592" s="202"/>
      <c r="AT592" s="203" t="s">
        <v>131</v>
      </c>
      <c r="AU592" s="203" t="s">
        <v>82</v>
      </c>
      <c r="AV592" s="13" t="s">
        <v>82</v>
      </c>
      <c r="AW592" s="13" t="s">
        <v>33</v>
      </c>
      <c r="AX592" s="13" t="s">
        <v>79</v>
      </c>
      <c r="AY592" s="203" t="s">
        <v>118</v>
      </c>
    </row>
    <row r="593" spans="1:65" s="2" customFormat="1" ht="14.4" customHeight="1">
      <c r="A593" s="34"/>
      <c r="B593" s="35"/>
      <c r="C593" s="173" t="s">
        <v>775</v>
      </c>
      <c r="D593" s="173" t="s">
        <v>120</v>
      </c>
      <c r="E593" s="174" t="s">
        <v>776</v>
      </c>
      <c r="F593" s="175" t="s">
        <v>777</v>
      </c>
      <c r="G593" s="176" t="s">
        <v>205</v>
      </c>
      <c r="H593" s="177">
        <v>408.4</v>
      </c>
      <c r="I593" s="178"/>
      <c r="J593" s="179">
        <f>ROUND(I593*H593,2)</f>
        <v>0</v>
      </c>
      <c r="K593" s="175" t="s">
        <v>124</v>
      </c>
      <c r="L593" s="39"/>
      <c r="M593" s="180" t="s">
        <v>19</v>
      </c>
      <c r="N593" s="181" t="s">
        <v>42</v>
      </c>
      <c r="O593" s="64"/>
      <c r="P593" s="182">
        <f>O593*H593</f>
        <v>0</v>
      </c>
      <c r="Q593" s="182">
        <v>6.0000000000000002E-5</v>
      </c>
      <c r="R593" s="182">
        <f>Q593*H593</f>
        <v>2.4503999999999998E-2</v>
      </c>
      <c r="S593" s="182">
        <v>0</v>
      </c>
      <c r="T593" s="183">
        <f>S593*H593</f>
        <v>0</v>
      </c>
      <c r="U593" s="34"/>
      <c r="V593" s="34"/>
      <c r="W593" s="34"/>
      <c r="X593" s="34"/>
      <c r="Y593" s="34"/>
      <c r="Z593" s="34"/>
      <c r="AA593" s="34"/>
      <c r="AB593" s="34"/>
      <c r="AC593" s="34"/>
      <c r="AD593" s="34"/>
      <c r="AE593" s="34"/>
      <c r="AR593" s="184" t="s">
        <v>125</v>
      </c>
      <c r="AT593" s="184" t="s">
        <v>120</v>
      </c>
      <c r="AU593" s="184" t="s">
        <v>82</v>
      </c>
      <c r="AY593" s="17" t="s">
        <v>118</v>
      </c>
      <c r="BE593" s="185">
        <f>IF(N593="základní",J593,0)</f>
        <v>0</v>
      </c>
      <c r="BF593" s="185">
        <f>IF(N593="snížená",J593,0)</f>
        <v>0</v>
      </c>
      <c r="BG593" s="185">
        <f>IF(N593="zákl. přenesená",J593,0)</f>
        <v>0</v>
      </c>
      <c r="BH593" s="185">
        <f>IF(N593="sníž. přenesená",J593,0)</f>
        <v>0</v>
      </c>
      <c r="BI593" s="185">
        <f>IF(N593="nulová",J593,0)</f>
        <v>0</v>
      </c>
      <c r="BJ593" s="17" t="s">
        <v>79</v>
      </c>
      <c r="BK593" s="185">
        <f>ROUND(I593*H593,2)</f>
        <v>0</v>
      </c>
      <c r="BL593" s="17" t="s">
        <v>125</v>
      </c>
      <c r="BM593" s="184" t="s">
        <v>778</v>
      </c>
    </row>
    <row r="594" spans="1:65" s="2" customFormat="1" ht="10.199999999999999">
      <c r="A594" s="34"/>
      <c r="B594" s="35"/>
      <c r="C594" s="36"/>
      <c r="D594" s="186" t="s">
        <v>127</v>
      </c>
      <c r="E594" s="36"/>
      <c r="F594" s="187" t="s">
        <v>779</v>
      </c>
      <c r="G594" s="36"/>
      <c r="H594" s="36"/>
      <c r="I594" s="188"/>
      <c r="J594" s="36"/>
      <c r="K594" s="36"/>
      <c r="L594" s="39"/>
      <c r="M594" s="189"/>
      <c r="N594" s="190"/>
      <c r="O594" s="64"/>
      <c r="P594" s="64"/>
      <c r="Q594" s="64"/>
      <c r="R594" s="64"/>
      <c r="S594" s="64"/>
      <c r="T594" s="65"/>
      <c r="U594" s="34"/>
      <c r="V594" s="34"/>
      <c r="W594" s="34"/>
      <c r="X594" s="34"/>
      <c r="Y594" s="34"/>
      <c r="Z594" s="34"/>
      <c r="AA594" s="34"/>
      <c r="AB594" s="34"/>
      <c r="AC594" s="34"/>
      <c r="AD594" s="34"/>
      <c r="AE594" s="34"/>
      <c r="AT594" s="17" t="s">
        <v>127</v>
      </c>
      <c r="AU594" s="17" t="s">
        <v>82</v>
      </c>
    </row>
    <row r="595" spans="1:65" s="2" customFormat="1" ht="10.199999999999999">
      <c r="A595" s="34"/>
      <c r="B595" s="35"/>
      <c r="C595" s="36"/>
      <c r="D595" s="191" t="s">
        <v>129</v>
      </c>
      <c r="E595" s="36"/>
      <c r="F595" s="192" t="s">
        <v>780</v>
      </c>
      <c r="G595" s="36"/>
      <c r="H595" s="36"/>
      <c r="I595" s="188"/>
      <c r="J595" s="36"/>
      <c r="K595" s="36"/>
      <c r="L595" s="39"/>
      <c r="M595" s="189"/>
      <c r="N595" s="190"/>
      <c r="O595" s="64"/>
      <c r="P595" s="64"/>
      <c r="Q595" s="64"/>
      <c r="R595" s="64"/>
      <c r="S595" s="64"/>
      <c r="T595" s="65"/>
      <c r="U595" s="34"/>
      <c r="V595" s="34"/>
      <c r="W595" s="34"/>
      <c r="X595" s="34"/>
      <c r="Y595" s="34"/>
      <c r="Z595" s="34"/>
      <c r="AA595" s="34"/>
      <c r="AB595" s="34"/>
      <c r="AC595" s="34"/>
      <c r="AD595" s="34"/>
      <c r="AE595" s="34"/>
      <c r="AT595" s="17" t="s">
        <v>129</v>
      </c>
      <c r="AU595" s="17" t="s">
        <v>82</v>
      </c>
    </row>
    <row r="596" spans="1:65" s="13" customFormat="1" ht="10.199999999999999">
      <c r="B596" s="193"/>
      <c r="C596" s="194"/>
      <c r="D596" s="186" t="s">
        <v>131</v>
      </c>
      <c r="E596" s="195" t="s">
        <v>19</v>
      </c>
      <c r="F596" s="196" t="s">
        <v>781</v>
      </c>
      <c r="G596" s="194"/>
      <c r="H596" s="197">
        <v>408.4</v>
      </c>
      <c r="I596" s="198"/>
      <c r="J596" s="194"/>
      <c r="K596" s="194"/>
      <c r="L596" s="199"/>
      <c r="M596" s="200"/>
      <c r="N596" s="201"/>
      <c r="O596" s="201"/>
      <c r="P596" s="201"/>
      <c r="Q596" s="201"/>
      <c r="R596" s="201"/>
      <c r="S596" s="201"/>
      <c r="T596" s="202"/>
      <c r="AT596" s="203" t="s">
        <v>131</v>
      </c>
      <c r="AU596" s="203" t="s">
        <v>82</v>
      </c>
      <c r="AV596" s="13" t="s">
        <v>82</v>
      </c>
      <c r="AW596" s="13" t="s">
        <v>33</v>
      </c>
      <c r="AX596" s="13" t="s">
        <v>71</v>
      </c>
      <c r="AY596" s="203" t="s">
        <v>118</v>
      </c>
    </row>
    <row r="597" spans="1:65" s="2" customFormat="1" ht="14.4" customHeight="1">
      <c r="A597" s="34"/>
      <c r="B597" s="35"/>
      <c r="C597" s="215" t="s">
        <v>782</v>
      </c>
      <c r="D597" s="215" t="s">
        <v>568</v>
      </c>
      <c r="E597" s="216" t="s">
        <v>783</v>
      </c>
      <c r="F597" s="217" t="s">
        <v>784</v>
      </c>
      <c r="G597" s="218" t="s">
        <v>123</v>
      </c>
      <c r="H597" s="219">
        <v>69.02</v>
      </c>
      <c r="I597" s="220"/>
      <c r="J597" s="221">
        <f>ROUND(I597*H597,2)</f>
        <v>0</v>
      </c>
      <c r="K597" s="217" t="s">
        <v>19</v>
      </c>
      <c r="L597" s="222"/>
      <c r="M597" s="223" t="s">
        <v>19</v>
      </c>
      <c r="N597" s="224" t="s">
        <v>42</v>
      </c>
      <c r="O597" s="64"/>
      <c r="P597" s="182">
        <f>O597*H597</f>
        <v>0</v>
      </c>
      <c r="Q597" s="182">
        <v>0.23499999999999999</v>
      </c>
      <c r="R597" s="182">
        <f>Q597*H597</f>
        <v>16.2197</v>
      </c>
      <c r="S597" s="182">
        <v>0</v>
      </c>
      <c r="T597" s="183">
        <f>S597*H597</f>
        <v>0</v>
      </c>
      <c r="U597" s="34"/>
      <c r="V597" s="34"/>
      <c r="W597" s="34"/>
      <c r="X597" s="34"/>
      <c r="Y597" s="34"/>
      <c r="Z597" s="34"/>
      <c r="AA597" s="34"/>
      <c r="AB597" s="34"/>
      <c r="AC597" s="34"/>
      <c r="AD597" s="34"/>
      <c r="AE597" s="34"/>
      <c r="AR597" s="184" t="s">
        <v>195</v>
      </c>
      <c r="AT597" s="184" t="s">
        <v>568</v>
      </c>
      <c r="AU597" s="184" t="s">
        <v>82</v>
      </c>
      <c r="AY597" s="17" t="s">
        <v>118</v>
      </c>
      <c r="BE597" s="185">
        <f>IF(N597="základní",J597,0)</f>
        <v>0</v>
      </c>
      <c r="BF597" s="185">
        <f>IF(N597="snížená",J597,0)</f>
        <v>0</v>
      </c>
      <c r="BG597" s="185">
        <f>IF(N597="zákl. přenesená",J597,0)</f>
        <v>0</v>
      </c>
      <c r="BH597" s="185">
        <f>IF(N597="sníž. přenesená",J597,0)</f>
        <v>0</v>
      </c>
      <c r="BI597" s="185">
        <f>IF(N597="nulová",J597,0)</f>
        <v>0</v>
      </c>
      <c r="BJ597" s="17" t="s">
        <v>79</v>
      </c>
      <c r="BK597" s="185">
        <f>ROUND(I597*H597,2)</f>
        <v>0</v>
      </c>
      <c r="BL597" s="17" t="s">
        <v>125</v>
      </c>
      <c r="BM597" s="184" t="s">
        <v>785</v>
      </c>
    </row>
    <row r="598" spans="1:65" s="2" customFormat="1" ht="10.199999999999999">
      <c r="A598" s="34"/>
      <c r="B598" s="35"/>
      <c r="C598" s="36"/>
      <c r="D598" s="186" t="s">
        <v>127</v>
      </c>
      <c r="E598" s="36"/>
      <c r="F598" s="187" t="s">
        <v>784</v>
      </c>
      <c r="G598" s="36"/>
      <c r="H598" s="36"/>
      <c r="I598" s="188"/>
      <c r="J598" s="36"/>
      <c r="K598" s="36"/>
      <c r="L598" s="39"/>
      <c r="M598" s="189"/>
      <c r="N598" s="190"/>
      <c r="O598" s="64"/>
      <c r="P598" s="64"/>
      <c r="Q598" s="64"/>
      <c r="R598" s="64"/>
      <c r="S598" s="64"/>
      <c r="T598" s="65"/>
      <c r="U598" s="34"/>
      <c r="V598" s="34"/>
      <c r="W598" s="34"/>
      <c r="X598" s="34"/>
      <c r="Y598" s="34"/>
      <c r="Z598" s="34"/>
      <c r="AA598" s="34"/>
      <c r="AB598" s="34"/>
      <c r="AC598" s="34"/>
      <c r="AD598" s="34"/>
      <c r="AE598" s="34"/>
      <c r="AT598" s="17" t="s">
        <v>127</v>
      </c>
      <c r="AU598" s="17" t="s">
        <v>82</v>
      </c>
    </row>
    <row r="599" spans="1:65" s="13" customFormat="1" ht="10.199999999999999">
      <c r="B599" s="193"/>
      <c r="C599" s="194"/>
      <c r="D599" s="186" t="s">
        <v>131</v>
      </c>
      <c r="E599" s="195" t="s">
        <v>19</v>
      </c>
      <c r="F599" s="196" t="s">
        <v>786</v>
      </c>
      <c r="G599" s="194"/>
      <c r="H599" s="197">
        <v>69.02</v>
      </c>
      <c r="I599" s="198"/>
      <c r="J599" s="194"/>
      <c r="K599" s="194"/>
      <c r="L599" s="199"/>
      <c r="M599" s="200"/>
      <c r="N599" s="201"/>
      <c r="O599" s="201"/>
      <c r="P599" s="201"/>
      <c r="Q599" s="201"/>
      <c r="R599" s="201"/>
      <c r="S599" s="201"/>
      <c r="T599" s="202"/>
      <c r="AT599" s="203" t="s">
        <v>131</v>
      </c>
      <c r="AU599" s="203" t="s">
        <v>82</v>
      </c>
      <c r="AV599" s="13" t="s">
        <v>82</v>
      </c>
      <c r="AW599" s="13" t="s">
        <v>33</v>
      </c>
      <c r="AX599" s="13" t="s">
        <v>79</v>
      </c>
      <c r="AY599" s="203" t="s">
        <v>118</v>
      </c>
    </row>
    <row r="600" spans="1:65" s="2" customFormat="1" ht="19.8" customHeight="1">
      <c r="A600" s="34"/>
      <c r="B600" s="35"/>
      <c r="C600" s="173" t="s">
        <v>787</v>
      </c>
      <c r="D600" s="173" t="s">
        <v>120</v>
      </c>
      <c r="E600" s="174" t="s">
        <v>788</v>
      </c>
      <c r="F600" s="175" t="s">
        <v>789</v>
      </c>
      <c r="G600" s="176" t="s">
        <v>205</v>
      </c>
      <c r="H600" s="177">
        <v>30.5</v>
      </c>
      <c r="I600" s="178"/>
      <c r="J600" s="179">
        <f>ROUND(I600*H600,2)</f>
        <v>0</v>
      </c>
      <c r="K600" s="175" t="s">
        <v>124</v>
      </c>
      <c r="L600" s="39"/>
      <c r="M600" s="180" t="s">
        <v>19</v>
      </c>
      <c r="N600" s="181" t="s">
        <v>42</v>
      </c>
      <c r="O600" s="64"/>
      <c r="P600" s="182">
        <f>O600*H600</f>
        <v>0</v>
      </c>
      <c r="Q600" s="182">
        <v>6.0000000000000002E-5</v>
      </c>
      <c r="R600" s="182">
        <f>Q600*H600</f>
        <v>1.83E-3</v>
      </c>
      <c r="S600" s="182">
        <v>0</v>
      </c>
      <c r="T600" s="183">
        <f>S600*H600</f>
        <v>0</v>
      </c>
      <c r="U600" s="34"/>
      <c r="V600" s="34"/>
      <c r="W600" s="34"/>
      <c r="X600" s="34"/>
      <c r="Y600" s="34"/>
      <c r="Z600" s="34"/>
      <c r="AA600" s="34"/>
      <c r="AB600" s="34"/>
      <c r="AC600" s="34"/>
      <c r="AD600" s="34"/>
      <c r="AE600" s="34"/>
      <c r="AR600" s="184" t="s">
        <v>125</v>
      </c>
      <c r="AT600" s="184" t="s">
        <v>120</v>
      </c>
      <c r="AU600" s="184" t="s">
        <v>82</v>
      </c>
      <c r="AY600" s="17" t="s">
        <v>118</v>
      </c>
      <c r="BE600" s="185">
        <f>IF(N600="základní",J600,0)</f>
        <v>0</v>
      </c>
      <c r="BF600" s="185">
        <f>IF(N600="snížená",J600,0)</f>
        <v>0</v>
      </c>
      <c r="BG600" s="185">
        <f>IF(N600="zákl. přenesená",J600,0)</f>
        <v>0</v>
      </c>
      <c r="BH600" s="185">
        <f>IF(N600="sníž. přenesená",J600,0)</f>
        <v>0</v>
      </c>
      <c r="BI600" s="185">
        <f>IF(N600="nulová",J600,0)</f>
        <v>0</v>
      </c>
      <c r="BJ600" s="17" t="s">
        <v>79</v>
      </c>
      <c r="BK600" s="185">
        <f>ROUND(I600*H600,2)</f>
        <v>0</v>
      </c>
      <c r="BL600" s="17" t="s">
        <v>125</v>
      </c>
      <c r="BM600" s="184" t="s">
        <v>790</v>
      </c>
    </row>
    <row r="601" spans="1:65" s="2" customFormat="1" ht="10.199999999999999">
      <c r="A601" s="34"/>
      <c r="B601" s="35"/>
      <c r="C601" s="36"/>
      <c r="D601" s="186" t="s">
        <v>127</v>
      </c>
      <c r="E601" s="36"/>
      <c r="F601" s="187" t="s">
        <v>791</v>
      </c>
      <c r="G601" s="36"/>
      <c r="H601" s="36"/>
      <c r="I601" s="188"/>
      <c r="J601" s="36"/>
      <c r="K601" s="36"/>
      <c r="L601" s="39"/>
      <c r="M601" s="189"/>
      <c r="N601" s="190"/>
      <c r="O601" s="64"/>
      <c r="P601" s="64"/>
      <c r="Q601" s="64"/>
      <c r="R601" s="64"/>
      <c r="S601" s="64"/>
      <c r="T601" s="65"/>
      <c r="U601" s="34"/>
      <c r="V601" s="34"/>
      <c r="W601" s="34"/>
      <c r="X601" s="34"/>
      <c r="Y601" s="34"/>
      <c r="Z601" s="34"/>
      <c r="AA601" s="34"/>
      <c r="AB601" s="34"/>
      <c r="AC601" s="34"/>
      <c r="AD601" s="34"/>
      <c r="AE601" s="34"/>
      <c r="AT601" s="17" t="s">
        <v>127</v>
      </c>
      <c r="AU601" s="17" t="s">
        <v>82</v>
      </c>
    </row>
    <row r="602" spans="1:65" s="2" customFormat="1" ht="10.199999999999999">
      <c r="A602" s="34"/>
      <c r="B602" s="35"/>
      <c r="C602" s="36"/>
      <c r="D602" s="191" t="s">
        <v>129</v>
      </c>
      <c r="E602" s="36"/>
      <c r="F602" s="192" t="s">
        <v>792</v>
      </c>
      <c r="G602" s="36"/>
      <c r="H602" s="36"/>
      <c r="I602" s="188"/>
      <c r="J602" s="36"/>
      <c r="K602" s="36"/>
      <c r="L602" s="39"/>
      <c r="M602" s="189"/>
      <c r="N602" s="190"/>
      <c r="O602" s="64"/>
      <c r="P602" s="64"/>
      <c r="Q602" s="64"/>
      <c r="R602" s="64"/>
      <c r="S602" s="64"/>
      <c r="T602" s="65"/>
      <c r="U602" s="34"/>
      <c r="V602" s="34"/>
      <c r="W602" s="34"/>
      <c r="X602" s="34"/>
      <c r="Y602" s="34"/>
      <c r="Z602" s="34"/>
      <c r="AA602" s="34"/>
      <c r="AB602" s="34"/>
      <c r="AC602" s="34"/>
      <c r="AD602" s="34"/>
      <c r="AE602" s="34"/>
      <c r="AT602" s="17" t="s">
        <v>129</v>
      </c>
      <c r="AU602" s="17" t="s">
        <v>82</v>
      </c>
    </row>
    <row r="603" spans="1:65" s="13" customFormat="1" ht="10.199999999999999">
      <c r="B603" s="193"/>
      <c r="C603" s="194"/>
      <c r="D603" s="186" t="s">
        <v>131</v>
      </c>
      <c r="E603" s="195" t="s">
        <v>19</v>
      </c>
      <c r="F603" s="196" t="s">
        <v>793</v>
      </c>
      <c r="G603" s="194"/>
      <c r="H603" s="197">
        <v>30.5</v>
      </c>
      <c r="I603" s="198"/>
      <c r="J603" s="194"/>
      <c r="K603" s="194"/>
      <c r="L603" s="199"/>
      <c r="M603" s="200"/>
      <c r="N603" s="201"/>
      <c r="O603" s="201"/>
      <c r="P603" s="201"/>
      <c r="Q603" s="201"/>
      <c r="R603" s="201"/>
      <c r="S603" s="201"/>
      <c r="T603" s="202"/>
      <c r="AT603" s="203" t="s">
        <v>131</v>
      </c>
      <c r="AU603" s="203" t="s">
        <v>82</v>
      </c>
      <c r="AV603" s="13" t="s">
        <v>82</v>
      </c>
      <c r="AW603" s="13" t="s">
        <v>33</v>
      </c>
      <c r="AX603" s="13" t="s">
        <v>79</v>
      </c>
      <c r="AY603" s="203" t="s">
        <v>118</v>
      </c>
    </row>
    <row r="604" spans="1:65" s="2" customFormat="1" ht="14.4" customHeight="1">
      <c r="A604" s="34"/>
      <c r="B604" s="35"/>
      <c r="C604" s="215" t="s">
        <v>794</v>
      </c>
      <c r="D604" s="215" t="s">
        <v>568</v>
      </c>
      <c r="E604" s="216" t="s">
        <v>795</v>
      </c>
      <c r="F604" s="217" t="s">
        <v>796</v>
      </c>
      <c r="G604" s="218" t="s">
        <v>123</v>
      </c>
      <c r="H604" s="219">
        <v>10.3</v>
      </c>
      <c r="I604" s="220"/>
      <c r="J604" s="221">
        <f>ROUND(I604*H604,2)</f>
        <v>0</v>
      </c>
      <c r="K604" s="217" t="s">
        <v>19</v>
      </c>
      <c r="L604" s="222"/>
      <c r="M604" s="223" t="s">
        <v>19</v>
      </c>
      <c r="N604" s="224" t="s">
        <v>42</v>
      </c>
      <c r="O604" s="64"/>
      <c r="P604" s="182">
        <f>O604*H604</f>
        <v>0</v>
      </c>
      <c r="Q604" s="182">
        <v>0.73070000000000002</v>
      </c>
      <c r="R604" s="182">
        <f>Q604*H604</f>
        <v>7.5262100000000007</v>
      </c>
      <c r="S604" s="182">
        <v>0</v>
      </c>
      <c r="T604" s="183">
        <f>S604*H604</f>
        <v>0</v>
      </c>
      <c r="U604" s="34"/>
      <c r="V604" s="34"/>
      <c r="W604" s="34"/>
      <c r="X604" s="34"/>
      <c r="Y604" s="34"/>
      <c r="Z604" s="34"/>
      <c r="AA604" s="34"/>
      <c r="AB604" s="34"/>
      <c r="AC604" s="34"/>
      <c r="AD604" s="34"/>
      <c r="AE604" s="34"/>
      <c r="AR604" s="184" t="s">
        <v>195</v>
      </c>
      <c r="AT604" s="184" t="s">
        <v>568</v>
      </c>
      <c r="AU604" s="184" t="s">
        <v>82</v>
      </c>
      <c r="AY604" s="17" t="s">
        <v>118</v>
      </c>
      <c r="BE604" s="185">
        <f>IF(N604="základní",J604,0)</f>
        <v>0</v>
      </c>
      <c r="BF604" s="185">
        <f>IF(N604="snížená",J604,0)</f>
        <v>0</v>
      </c>
      <c r="BG604" s="185">
        <f>IF(N604="zákl. přenesená",J604,0)</f>
        <v>0</v>
      </c>
      <c r="BH604" s="185">
        <f>IF(N604="sníž. přenesená",J604,0)</f>
        <v>0</v>
      </c>
      <c r="BI604" s="185">
        <f>IF(N604="nulová",J604,0)</f>
        <v>0</v>
      </c>
      <c r="BJ604" s="17" t="s">
        <v>79</v>
      </c>
      <c r="BK604" s="185">
        <f>ROUND(I604*H604,2)</f>
        <v>0</v>
      </c>
      <c r="BL604" s="17" t="s">
        <v>125</v>
      </c>
      <c r="BM604" s="184" t="s">
        <v>797</v>
      </c>
    </row>
    <row r="605" spans="1:65" s="2" customFormat="1" ht="10.199999999999999">
      <c r="A605" s="34"/>
      <c r="B605" s="35"/>
      <c r="C605" s="36"/>
      <c r="D605" s="186" t="s">
        <v>127</v>
      </c>
      <c r="E605" s="36"/>
      <c r="F605" s="187" t="s">
        <v>796</v>
      </c>
      <c r="G605" s="36"/>
      <c r="H605" s="36"/>
      <c r="I605" s="188"/>
      <c r="J605" s="36"/>
      <c r="K605" s="36"/>
      <c r="L605" s="39"/>
      <c r="M605" s="189"/>
      <c r="N605" s="190"/>
      <c r="O605" s="64"/>
      <c r="P605" s="64"/>
      <c r="Q605" s="64"/>
      <c r="R605" s="64"/>
      <c r="S605" s="64"/>
      <c r="T605" s="65"/>
      <c r="U605" s="34"/>
      <c r="V605" s="34"/>
      <c r="W605" s="34"/>
      <c r="X605" s="34"/>
      <c r="Y605" s="34"/>
      <c r="Z605" s="34"/>
      <c r="AA605" s="34"/>
      <c r="AB605" s="34"/>
      <c r="AC605" s="34"/>
      <c r="AD605" s="34"/>
      <c r="AE605" s="34"/>
      <c r="AT605" s="17" t="s">
        <v>127</v>
      </c>
      <c r="AU605" s="17" t="s">
        <v>82</v>
      </c>
    </row>
    <row r="606" spans="1:65" s="13" customFormat="1" ht="10.199999999999999">
      <c r="B606" s="193"/>
      <c r="C606" s="194"/>
      <c r="D606" s="186" t="s">
        <v>131</v>
      </c>
      <c r="E606" s="195" t="s">
        <v>19</v>
      </c>
      <c r="F606" s="196" t="s">
        <v>798</v>
      </c>
      <c r="G606" s="194"/>
      <c r="H606" s="197">
        <v>10.3</v>
      </c>
      <c r="I606" s="198"/>
      <c r="J606" s="194"/>
      <c r="K606" s="194"/>
      <c r="L606" s="199"/>
      <c r="M606" s="200"/>
      <c r="N606" s="201"/>
      <c r="O606" s="201"/>
      <c r="P606" s="201"/>
      <c r="Q606" s="201"/>
      <c r="R606" s="201"/>
      <c r="S606" s="201"/>
      <c r="T606" s="202"/>
      <c r="AT606" s="203" t="s">
        <v>131</v>
      </c>
      <c r="AU606" s="203" t="s">
        <v>82</v>
      </c>
      <c r="AV606" s="13" t="s">
        <v>82</v>
      </c>
      <c r="AW606" s="13" t="s">
        <v>33</v>
      </c>
      <c r="AX606" s="13" t="s">
        <v>79</v>
      </c>
      <c r="AY606" s="203" t="s">
        <v>118</v>
      </c>
    </row>
    <row r="607" spans="1:65" s="2" customFormat="1" ht="19.8" customHeight="1">
      <c r="A607" s="34"/>
      <c r="B607" s="35"/>
      <c r="C607" s="173" t="s">
        <v>799</v>
      </c>
      <c r="D607" s="173" t="s">
        <v>120</v>
      </c>
      <c r="E607" s="174" t="s">
        <v>800</v>
      </c>
      <c r="F607" s="175" t="s">
        <v>801</v>
      </c>
      <c r="G607" s="176" t="s">
        <v>123</v>
      </c>
      <c r="H607" s="177">
        <v>17</v>
      </c>
      <c r="I607" s="178"/>
      <c r="J607" s="179">
        <f>ROUND(I607*H607,2)</f>
        <v>0</v>
      </c>
      <c r="K607" s="175" t="s">
        <v>124</v>
      </c>
      <c r="L607" s="39"/>
      <c r="M607" s="180" t="s">
        <v>19</v>
      </c>
      <c r="N607" s="181" t="s">
        <v>42</v>
      </c>
      <c r="O607" s="64"/>
      <c r="P607" s="182">
        <f>O607*H607</f>
        <v>0</v>
      </c>
      <c r="Q607" s="182">
        <v>1.0000000000000001E-5</v>
      </c>
      <c r="R607" s="182">
        <f>Q607*H607</f>
        <v>1.7000000000000001E-4</v>
      </c>
      <c r="S607" s="182">
        <v>0</v>
      </c>
      <c r="T607" s="183">
        <f>S607*H607</f>
        <v>0</v>
      </c>
      <c r="U607" s="34"/>
      <c r="V607" s="34"/>
      <c r="W607" s="34"/>
      <c r="X607" s="34"/>
      <c r="Y607" s="34"/>
      <c r="Z607" s="34"/>
      <c r="AA607" s="34"/>
      <c r="AB607" s="34"/>
      <c r="AC607" s="34"/>
      <c r="AD607" s="34"/>
      <c r="AE607" s="34"/>
      <c r="AR607" s="184" t="s">
        <v>125</v>
      </c>
      <c r="AT607" s="184" t="s">
        <v>120</v>
      </c>
      <c r="AU607" s="184" t="s">
        <v>82</v>
      </c>
      <c r="AY607" s="17" t="s">
        <v>118</v>
      </c>
      <c r="BE607" s="185">
        <f>IF(N607="základní",J607,0)</f>
        <v>0</v>
      </c>
      <c r="BF607" s="185">
        <f>IF(N607="snížená",J607,0)</f>
        <v>0</v>
      </c>
      <c r="BG607" s="185">
        <f>IF(N607="zákl. přenesená",J607,0)</f>
        <v>0</v>
      </c>
      <c r="BH607" s="185">
        <f>IF(N607="sníž. přenesená",J607,0)</f>
        <v>0</v>
      </c>
      <c r="BI607" s="185">
        <f>IF(N607="nulová",J607,0)</f>
        <v>0</v>
      </c>
      <c r="BJ607" s="17" t="s">
        <v>79</v>
      </c>
      <c r="BK607" s="185">
        <f>ROUND(I607*H607,2)</f>
        <v>0</v>
      </c>
      <c r="BL607" s="17" t="s">
        <v>125</v>
      </c>
      <c r="BM607" s="184" t="s">
        <v>802</v>
      </c>
    </row>
    <row r="608" spans="1:65" s="2" customFormat="1" ht="10.199999999999999">
      <c r="A608" s="34"/>
      <c r="B608" s="35"/>
      <c r="C608" s="36"/>
      <c r="D608" s="186" t="s">
        <v>127</v>
      </c>
      <c r="E608" s="36"/>
      <c r="F608" s="187" t="s">
        <v>803</v>
      </c>
      <c r="G608" s="36"/>
      <c r="H608" s="36"/>
      <c r="I608" s="188"/>
      <c r="J608" s="36"/>
      <c r="K608" s="36"/>
      <c r="L608" s="39"/>
      <c r="M608" s="189"/>
      <c r="N608" s="190"/>
      <c r="O608" s="64"/>
      <c r="P608" s="64"/>
      <c r="Q608" s="64"/>
      <c r="R608" s="64"/>
      <c r="S608" s="64"/>
      <c r="T608" s="65"/>
      <c r="U608" s="34"/>
      <c r="V608" s="34"/>
      <c r="W608" s="34"/>
      <c r="X608" s="34"/>
      <c r="Y608" s="34"/>
      <c r="Z608" s="34"/>
      <c r="AA608" s="34"/>
      <c r="AB608" s="34"/>
      <c r="AC608" s="34"/>
      <c r="AD608" s="34"/>
      <c r="AE608" s="34"/>
      <c r="AT608" s="17" t="s">
        <v>127</v>
      </c>
      <c r="AU608" s="17" t="s">
        <v>82</v>
      </c>
    </row>
    <row r="609" spans="1:51" s="2" customFormat="1" ht="10.199999999999999">
      <c r="A609" s="34"/>
      <c r="B609" s="35"/>
      <c r="C609" s="36"/>
      <c r="D609" s="191" t="s">
        <v>129</v>
      </c>
      <c r="E609" s="36"/>
      <c r="F609" s="192" t="s">
        <v>804</v>
      </c>
      <c r="G609" s="36"/>
      <c r="H609" s="36"/>
      <c r="I609" s="188"/>
      <c r="J609" s="36"/>
      <c r="K609" s="36"/>
      <c r="L609" s="39"/>
      <c r="M609" s="189"/>
      <c r="N609" s="190"/>
      <c r="O609" s="64"/>
      <c r="P609" s="64"/>
      <c r="Q609" s="64"/>
      <c r="R609" s="64"/>
      <c r="S609" s="64"/>
      <c r="T609" s="65"/>
      <c r="U609" s="34"/>
      <c r="V609" s="34"/>
      <c r="W609" s="34"/>
      <c r="X609" s="34"/>
      <c r="Y609" s="34"/>
      <c r="Z609" s="34"/>
      <c r="AA609" s="34"/>
      <c r="AB609" s="34"/>
      <c r="AC609" s="34"/>
      <c r="AD609" s="34"/>
      <c r="AE609" s="34"/>
      <c r="AT609" s="17" t="s">
        <v>129</v>
      </c>
      <c r="AU609" s="17" t="s">
        <v>82</v>
      </c>
    </row>
    <row r="610" spans="1:51" s="14" customFormat="1" ht="10.199999999999999">
      <c r="B610" s="204"/>
      <c r="C610" s="205"/>
      <c r="D610" s="186" t="s">
        <v>131</v>
      </c>
      <c r="E610" s="206" t="s">
        <v>19</v>
      </c>
      <c r="F610" s="207" t="s">
        <v>172</v>
      </c>
      <c r="G610" s="205"/>
      <c r="H610" s="206" t="s">
        <v>19</v>
      </c>
      <c r="I610" s="208"/>
      <c r="J610" s="205"/>
      <c r="K610" s="205"/>
      <c r="L610" s="209"/>
      <c r="M610" s="210"/>
      <c r="N610" s="211"/>
      <c r="O610" s="211"/>
      <c r="P610" s="211"/>
      <c r="Q610" s="211"/>
      <c r="R610" s="211"/>
      <c r="S610" s="211"/>
      <c r="T610" s="212"/>
      <c r="AT610" s="213" t="s">
        <v>131</v>
      </c>
      <c r="AU610" s="213" t="s">
        <v>82</v>
      </c>
      <c r="AV610" s="14" t="s">
        <v>79</v>
      </c>
      <c r="AW610" s="14" t="s">
        <v>33</v>
      </c>
      <c r="AX610" s="14" t="s">
        <v>71</v>
      </c>
      <c r="AY610" s="213" t="s">
        <v>118</v>
      </c>
    </row>
    <row r="611" spans="1:51" s="13" customFormat="1" ht="10.199999999999999">
      <c r="B611" s="193"/>
      <c r="C611" s="194"/>
      <c r="D611" s="186" t="s">
        <v>131</v>
      </c>
      <c r="E611" s="195" t="s">
        <v>19</v>
      </c>
      <c r="F611" s="196" t="s">
        <v>805</v>
      </c>
      <c r="G611" s="194"/>
      <c r="H611" s="197">
        <v>1</v>
      </c>
      <c r="I611" s="198"/>
      <c r="J611" s="194"/>
      <c r="K611" s="194"/>
      <c r="L611" s="199"/>
      <c r="M611" s="200"/>
      <c r="N611" s="201"/>
      <c r="O611" s="201"/>
      <c r="P611" s="201"/>
      <c r="Q611" s="201"/>
      <c r="R611" s="201"/>
      <c r="S611" s="201"/>
      <c r="T611" s="202"/>
      <c r="AT611" s="203" t="s">
        <v>131</v>
      </c>
      <c r="AU611" s="203" t="s">
        <v>82</v>
      </c>
      <c r="AV611" s="13" t="s">
        <v>82</v>
      </c>
      <c r="AW611" s="13" t="s">
        <v>33</v>
      </c>
      <c r="AX611" s="13" t="s">
        <v>71</v>
      </c>
      <c r="AY611" s="203" t="s">
        <v>118</v>
      </c>
    </row>
    <row r="612" spans="1:51" s="13" customFormat="1" ht="10.199999999999999">
      <c r="B612" s="193"/>
      <c r="C612" s="194"/>
      <c r="D612" s="186" t="s">
        <v>131</v>
      </c>
      <c r="E612" s="195" t="s">
        <v>19</v>
      </c>
      <c r="F612" s="196" t="s">
        <v>806</v>
      </c>
      <c r="G612" s="194"/>
      <c r="H612" s="197">
        <v>2</v>
      </c>
      <c r="I612" s="198"/>
      <c r="J612" s="194"/>
      <c r="K612" s="194"/>
      <c r="L612" s="199"/>
      <c r="M612" s="200"/>
      <c r="N612" s="201"/>
      <c r="O612" s="201"/>
      <c r="P612" s="201"/>
      <c r="Q612" s="201"/>
      <c r="R612" s="201"/>
      <c r="S612" s="201"/>
      <c r="T612" s="202"/>
      <c r="AT612" s="203" t="s">
        <v>131</v>
      </c>
      <c r="AU612" s="203" t="s">
        <v>82</v>
      </c>
      <c r="AV612" s="13" t="s">
        <v>82</v>
      </c>
      <c r="AW612" s="13" t="s">
        <v>33</v>
      </c>
      <c r="AX612" s="13" t="s">
        <v>71</v>
      </c>
      <c r="AY612" s="203" t="s">
        <v>118</v>
      </c>
    </row>
    <row r="613" spans="1:51" s="13" customFormat="1" ht="10.199999999999999">
      <c r="B613" s="193"/>
      <c r="C613" s="194"/>
      <c r="D613" s="186" t="s">
        <v>131</v>
      </c>
      <c r="E613" s="195" t="s">
        <v>19</v>
      </c>
      <c r="F613" s="196" t="s">
        <v>807</v>
      </c>
      <c r="G613" s="194"/>
      <c r="H613" s="197">
        <v>1</v>
      </c>
      <c r="I613" s="198"/>
      <c r="J613" s="194"/>
      <c r="K613" s="194"/>
      <c r="L613" s="199"/>
      <c r="M613" s="200"/>
      <c r="N613" s="201"/>
      <c r="O613" s="201"/>
      <c r="P613" s="201"/>
      <c r="Q613" s="201"/>
      <c r="R613" s="201"/>
      <c r="S613" s="201"/>
      <c r="T613" s="202"/>
      <c r="AT613" s="203" t="s">
        <v>131</v>
      </c>
      <c r="AU613" s="203" t="s">
        <v>82</v>
      </c>
      <c r="AV613" s="13" t="s">
        <v>82</v>
      </c>
      <c r="AW613" s="13" t="s">
        <v>33</v>
      </c>
      <c r="AX613" s="13" t="s">
        <v>71</v>
      </c>
      <c r="AY613" s="203" t="s">
        <v>118</v>
      </c>
    </row>
    <row r="614" spans="1:51" s="13" customFormat="1" ht="10.199999999999999">
      <c r="B614" s="193"/>
      <c r="C614" s="194"/>
      <c r="D614" s="186" t="s">
        <v>131</v>
      </c>
      <c r="E614" s="195" t="s">
        <v>19</v>
      </c>
      <c r="F614" s="196" t="s">
        <v>808</v>
      </c>
      <c r="G614" s="194"/>
      <c r="H614" s="197">
        <v>1</v>
      </c>
      <c r="I614" s="198"/>
      <c r="J614" s="194"/>
      <c r="K614" s="194"/>
      <c r="L614" s="199"/>
      <c r="M614" s="200"/>
      <c r="N614" s="201"/>
      <c r="O614" s="201"/>
      <c r="P614" s="201"/>
      <c r="Q614" s="201"/>
      <c r="R614" s="201"/>
      <c r="S614" s="201"/>
      <c r="T614" s="202"/>
      <c r="AT614" s="203" t="s">
        <v>131</v>
      </c>
      <c r="AU614" s="203" t="s">
        <v>82</v>
      </c>
      <c r="AV614" s="13" t="s">
        <v>82</v>
      </c>
      <c r="AW614" s="13" t="s">
        <v>33</v>
      </c>
      <c r="AX614" s="13" t="s">
        <v>71</v>
      </c>
      <c r="AY614" s="203" t="s">
        <v>118</v>
      </c>
    </row>
    <row r="615" spans="1:51" s="13" customFormat="1" ht="10.199999999999999">
      <c r="B615" s="193"/>
      <c r="C615" s="194"/>
      <c r="D615" s="186" t="s">
        <v>131</v>
      </c>
      <c r="E615" s="195" t="s">
        <v>19</v>
      </c>
      <c r="F615" s="196" t="s">
        <v>809</v>
      </c>
      <c r="G615" s="194"/>
      <c r="H615" s="197">
        <v>1</v>
      </c>
      <c r="I615" s="198"/>
      <c r="J615" s="194"/>
      <c r="K615" s="194"/>
      <c r="L615" s="199"/>
      <c r="M615" s="200"/>
      <c r="N615" s="201"/>
      <c r="O615" s="201"/>
      <c r="P615" s="201"/>
      <c r="Q615" s="201"/>
      <c r="R615" s="201"/>
      <c r="S615" s="201"/>
      <c r="T615" s="202"/>
      <c r="AT615" s="203" t="s">
        <v>131</v>
      </c>
      <c r="AU615" s="203" t="s">
        <v>82</v>
      </c>
      <c r="AV615" s="13" t="s">
        <v>82</v>
      </c>
      <c r="AW615" s="13" t="s">
        <v>33</v>
      </c>
      <c r="AX615" s="13" t="s">
        <v>71</v>
      </c>
      <c r="AY615" s="203" t="s">
        <v>118</v>
      </c>
    </row>
    <row r="616" spans="1:51" s="13" customFormat="1" ht="10.199999999999999">
      <c r="B616" s="193"/>
      <c r="C616" s="194"/>
      <c r="D616" s="186" t="s">
        <v>131</v>
      </c>
      <c r="E616" s="195" t="s">
        <v>19</v>
      </c>
      <c r="F616" s="196" t="s">
        <v>810</v>
      </c>
      <c r="G616" s="194"/>
      <c r="H616" s="197">
        <v>1</v>
      </c>
      <c r="I616" s="198"/>
      <c r="J616" s="194"/>
      <c r="K616" s="194"/>
      <c r="L616" s="199"/>
      <c r="M616" s="200"/>
      <c r="N616" s="201"/>
      <c r="O616" s="201"/>
      <c r="P616" s="201"/>
      <c r="Q616" s="201"/>
      <c r="R616" s="201"/>
      <c r="S616" s="201"/>
      <c r="T616" s="202"/>
      <c r="AT616" s="203" t="s">
        <v>131</v>
      </c>
      <c r="AU616" s="203" t="s">
        <v>82</v>
      </c>
      <c r="AV616" s="13" t="s">
        <v>82</v>
      </c>
      <c r="AW616" s="13" t="s">
        <v>33</v>
      </c>
      <c r="AX616" s="13" t="s">
        <v>71</v>
      </c>
      <c r="AY616" s="203" t="s">
        <v>118</v>
      </c>
    </row>
    <row r="617" spans="1:51" s="13" customFormat="1" ht="10.199999999999999">
      <c r="B617" s="193"/>
      <c r="C617" s="194"/>
      <c r="D617" s="186" t="s">
        <v>131</v>
      </c>
      <c r="E617" s="195" t="s">
        <v>19</v>
      </c>
      <c r="F617" s="196" t="s">
        <v>811</v>
      </c>
      <c r="G617" s="194"/>
      <c r="H617" s="197">
        <v>1</v>
      </c>
      <c r="I617" s="198"/>
      <c r="J617" s="194"/>
      <c r="K617" s="194"/>
      <c r="L617" s="199"/>
      <c r="M617" s="200"/>
      <c r="N617" s="201"/>
      <c r="O617" s="201"/>
      <c r="P617" s="201"/>
      <c r="Q617" s="201"/>
      <c r="R617" s="201"/>
      <c r="S617" s="201"/>
      <c r="T617" s="202"/>
      <c r="AT617" s="203" t="s">
        <v>131</v>
      </c>
      <c r="AU617" s="203" t="s">
        <v>82</v>
      </c>
      <c r="AV617" s="13" t="s">
        <v>82</v>
      </c>
      <c r="AW617" s="13" t="s">
        <v>33</v>
      </c>
      <c r="AX617" s="13" t="s">
        <v>71</v>
      </c>
      <c r="AY617" s="203" t="s">
        <v>118</v>
      </c>
    </row>
    <row r="618" spans="1:51" s="13" customFormat="1" ht="10.199999999999999">
      <c r="B618" s="193"/>
      <c r="C618" s="194"/>
      <c r="D618" s="186" t="s">
        <v>131</v>
      </c>
      <c r="E618" s="195" t="s">
        <v>19</v>
      </c>
      <c r="F618" s="196" t="s">
        <v>812</v>
      </c>
      <c r="G618" s="194"/>
      <c r="H618" s="197">
        <v>1</v>
      </c>
      <c r="I618" s="198"/>
      <c r="J618" s="194"/>
      <c r="K618" s="194"/>
      <c r="L618" s="199"/>
      <c r="M618" s="200"/>
      <c r="N618" s="201"/>
      <c r="O618" s="201"/>
      <c r="P618" s="201"/>
      <c r="Q618" s="201"/>
      <c r="R618" s="201"/>
      <c r="S618" s="201"/>
      <c r="T618" s="202"/>
      <c r="AT618" s="203" t="s">
        <v>131</v>
      </c>
      <c r="AU618" s="203" t="s">
        <v>82</v>
      </c>
      <c r="AV618" s="13" t="s">
        <v>82</v>
      </c>
      <c r="AW618" s="13" t="s">
        <v>33</v>
      </c>
      <c r="AX618" s="13" t="s">
        <v>71</v>
      </c>
      <c r="AY618" s="203" t="s">
        <v>118</v>
      </c>
    </row>
    <row r="619" spans="1:51" s="13" customFormat="1" ht="10.199999999999999">
      <c r="B619" s="193"/>
      <c r="C619" s="194"/>
      <c r="D619" s="186" t="s">
        <v>131</v>
      </c>
      <c r="E619" s="195" t="s">
        <v>19</v>
      </c>
      <c r="F619" s="196" t="s">
        <v>813</v>
      </c>
      <c r="G619" s="194"/>
      <c r="H619" s="197">
        <v>1</v>
      </c>
      <c r="I619" s="198"/>
      <c r="J619" s="194"/>
      <c r="K619" s="194"/>
      <c r="L619" s="199"/>
      <c r="M619" s="200"/>
      <c r="N619" s="201"/>
      <c r="O619" s="201"/>
      <c r="P619" s="201"/>
      <c r="Q619" s="201"/>
      <c r="R619" s="201"/>
      <c r="S619" s="201"/>
      <c r="T619" s="202"/>
      <c r="AT619" s="203" t="s">
        <v>131</v>
      </c>
      <c r="AU619" s="203" t="s">
        <v>82</v>
      </c>
      <c r="AV619" s="13" t="s">
        <v>82</v>
      </c>
      <c r="AW619" s="13" t="s">
        <v>33</v>
      </c>
      <c r="AX619" s="13" t="s">
        <v>71</v>
      </c>
      <c r="AY619" s="203" t="s">
        <v>118</v>
      </c>
    </row>
    <row r="620" spans="1:51" s="13" customFormat="1" ht="10.199999999999999">
      <c r="B620" s="193"/>
      <c r="C620" s="194"/>
      <c r="D620" s="186" t="s">
        <v>131</v>
      </c>
      <c r="E620" s="195" t="s">
        <v>19</v>
      </c>
      <c r="F620" s="196" t="s">
        <v>814</v>
      </c>
      <c r="G620" s="194"/>
      <c r="H620" s="197">
        <v>1</v>
      </c>
      <c r="I620" s="198"/>
      <c r="J620" s="194"/>
      <c r="K620" s="194"/>
      <c r="L620" s="199"/>
      <c r="M620" s="200"/>
      <c r="N620" s="201"/>
      <c r="O620" s="201"/>
      <c r="P620" s="201"/>
      <c r="Q620" s="201"/>
      <c r="R620" s="201"/>
      <c r="S620" s="201"/>
      <c r="T620" s="202"/>
      <c r="AT620" s="203" t="s">
        <v>131</v>
      </c>
      <c r="AU620" s="203" t="s">
        <v>82</v>
      </c>
      <c r="AV620" s="13" t="s">
        <v>82</v>
      </c>
      <c r="AW620" s="13" t="s">
        <v>33</v>
      </c>
      <c r="AX620" s="13" t="s">
        <v>71</v>
      </c>
      <c r="AY620" s="203" t="s">
        <v>118</v>
      </c>
    </row>
    <row r="621" spans="1:51" s="13" customFormat="1" ht="10.199999999999999">
      <c r="B621" s="193"/>
      <c r="C621" s="194"/>
      <c r="D621" s="186" t="s">
        <v>131</v>
      </c>
      <c r="E621" s="195" t="s">
        <v>19</v>
      </c>
      <c r="F621" s="196" t="s">
        <v>815</v>
      </c>
      <c r="G621" s="194"/>
      <c r="H621" s="197">
        <v>1</v>
      </c>
      <c r="I621" s="198"/>
      <c r="J621" s="194"/>
      <c r="K621" s="194"/>
      <c r="L621" s="199"/>
      <c r="M621" s="200"/>
      <c r="N621" s="201"/>
      <c r="O621" s="201"/>
      <c r="P621" s="201"/>
      <c r="Q621" s="201"/>
      <c r="R621" s="201"/>
      <c r="S621" s="201"/>
      <c r="T621" s="202"/>
      <c r="AT621" s="203" t="s">
        <v>131</v>
      </c>
      <c r="AU621" s="203" t="s">
        <v>82</v>
      </c>
      <c r="AV621" s="13" t="s">
        <v>82</v>
      </c>
      <c r="AW621" s="13" t="s">
        <v>33</v>
      </c>
      <c r="AX621" s="13" t="s">
        <v>71</v>
      </c>
      <c r="AY621" s="203" t="s">
        <v>118</v>
      </c>
    </row>
    <row r="622" spans="1:51" s="13" customFormat="1" ht="10.199999999999999">
      <c r="B622" s="193"/>
      <c r="C622" s="194"/>
      <c r="D622" s="186" t="s">
        <v>131</v>
      </c>
      <c r="E622" s="195" t="s">
        <v>19</v>
      </c>
      <c r="F622" s="196" t="s">
        <v>816</v>
      </c>
      <c r="G622" s="194"/>
      <c r="H622" s="197">
        <v>1</v>
      </c>
      <c r="I622" s="198"/>
      <c r="J622" s="194"/>
      <c r="K622" s="194"/>
      <c r="L622" s="199"/>
      <c r="M622" s="200"/>
      <c r="N622" s="201"/>
      <c r="O622" s="201"/>
      <c r="P622" s="201"/>
      <c r="Q622" s="201"/>
      <c r="R622" s="201"/>
      <c r="S622" s="201"/>
      <c r="T622" s="202"/>
      <c r="AT622" s="203" t="s">
        <v>131</v>
      </c>
      <c r="AU622" s="203" t="s">
        <v>82</v>
      </c>
      <c r="AV622" s="13" t="s">
        <v>82</v>
      </c>
      <c r="AW622" s="13" t="s">
        <v>33</v>
      </c>
      <c r="AX622" s="13" t="s">
        <v>71</v>
      </c>
      <c r="AY622" s="203" t="s">
        <v>118</v>
      </c>
    </row>
    <row r="623" spans="1:51" s="13" customFormat="1" ht="10.199999999999999">
      <c r="B623" s="193"/>
      <c r="C623" s="194"/>
      <c r="D623" s="186" t="s">
        <v>131</v>
      </c>
      <c r="E623" s="195" t="s">
        <v>19</v>
      </c>
      <c r="F623" s="196" t="s">
        <v>817</v>
      </c>
      <c r="G623" s="194"/>
      <c r="H623" s="197">
        <v>1</v>
      </c>
      <c r="I623" s="198"/>
      <c r="J623" s="194"/>
      <c r="K623" s="194"/>
      <c r="L623" s="199"/>
      <c r="M623" s="200"/>
      <c r="N623" s="201"/>
      <c r="O623" s="201"/>
      <c r="P623" s="201"/>
      <c r="Q623" s="201"/>
      <c r="R623" s="201"/>
      <c r="S623" s="201"/>
      <c r="T623" s="202"/>
      <c r="AT623" s="203" t="s">
        <v>131</v>
      </c>
      <c r="AU623" s="203" t="s">
        <v>82</v>
      </c>
      <c r="AV623" s="13" t="s">
        <v>82</v>
      </c>
      <c r="AW623" s="13" t="s">
        <v>33</v>
      </c>
      <c r="AX623" s="13" t="s">
        <v>71</v>
      </c>
      <c r="AY623" s="203" t="s">
        <v>118</v>
      </c>
    </row>
    <row r="624" spans="1:51" s="13" customFormat="1" ht="10.199999999999999">
      <c r="B624" s="193"/>
      <c r="C624" s="194"/>
      <c r="D624" s="186" t="s">
        <v>131</v>
      </c>
      <c r="E624" s="195" t="s">
        <v>19</v>
      </c>
      <c r="F624" s="196" t="s">
        <v>818</v>
      </c>
      <c r="G624" s="194"/>
      <c r="H624" s="197">
        <v>1</v>
      </c>
      <c r="I624" s="198"/>
      <c r="J624" s="194"/>
      <c r="K624" s="194"/>
      <c r="L624" s="199"/>
      <c r="M624" s="200"/>
      <c r="N624" s="201"/>
      <c r="O624" s="201"/>
      <c r="P624" s="201"/>
      <c r="Q624" s="201"/>
      <c r="R624" s="201"/>
      <c r="S624" s="201"/>
      <c r="T624" s="202"/>
      <c r="AT624" s="203" t="s">
        <v>131</v>
      </c>
      <c r="AU624" s="203" t="s">
        <v>82</v>
      </c>
      <c r="AV624" s="13" t="s">
        <v>82</v>
      </c>
      <c r="AW624" s="13" t="s">
        <v>33</v>
      </c>
      <c r="AX624" s="13" t="s">
        <v>71</v>
      </c>
      <c r="AY624" s="203" t="s">
        <v>118</v>
      </c>
    </row>
    <row r="625" spans="1:65" s="13" customFormat="1" ht="10.199999999999999">
      <c r="B625" s="193"/>
      <c r="C625" s="194"/>
      <c r="D625" s="186" t="s">
        <v>131</v>
      </c>
      <c r="E625" s="195" t="s">
        <v>19</v>
      </c>
      <c r="F625" s="196" t="s">
        <v>819</v>
      </c>
      <c r="G625" s="194"/>
      <c r="H625" s="197">
        <v>1</v>
      </c>
      <c r="I625" s="198"/>
      <c r="J625" s="194"/>
      <c r="K625" s="194"/>
      <c r="L625" s="199"/>
      <c r="M625" s="200"/>
      <c r="N625" s="201"/>
      <c r="O625" s="201"/>
      <c r="P625" s="201"/>
      <c r="Q625" s="201"/>
      <c r="R625" s="201"/>
      <c r="S625" s="201"/>
      <c r="T625" s="202"/>
      <c r="AT625" s="203" t="s">
        <v>131</v>
      </c>
      <c r="AU625" s="203" t="s">
        <v>82</v>
      </c>
      <c r="AV625" s="13" t="s">
        <v>82</v>
      </c>
      <c r="AW625" s="13" t="s">
        <v>33</v>
      </c>
      <c r="AX625" s="13" t="s">
        <v>71</v>
      </c>
      <c r="AY625" s="203" t="s">
        <v>118</v>
      </c>
    </row>
    <row r="626" spans="1:65" s="13" customFormat="1" ht="10.199999999999999">
      <c r="B626" s="193"/>
      <c r="C626" s="194"/>
      <c r="D626" s="186" t="s">
        <v>131</v>
      </c>
      <c r="E626" s="195" t="s">
        <v>19</v>
      </c>
      <c r="F626" s="196" t="s">
        <v>820</v>
      </c>
      <c r="G626" s="194"/>
      <c r="H626" s="197">
        <v>1</v>
      </c>
      <c r="I626" s="198"/>
      <c r="J626" s="194"/>
      <c r="K626" s="194"/>
      <c r="L626" s="199"/>
      <c r="M626" s="200"/>
      <c r="N626" s="201"/>
      <c r="O626" s="201"/>
      <c r="P626" s="201"/>
      <c r="Q626" s="201"/>
      <c r="R626" s="201"/>
      <c r="S626" s="201"/>
      <c r="T626" s="202"/>
      <c r="AT626" s="203" t="s">
        <v>131</v>
      </c>
      <c r="AU626" s="203" t="s">
        <v>82</v>
      </c>
      <c r="AV626" s="13" t="s">
        <v>82</v>
      </c>
      <c r="AW626" s="13" t="s">
        <v>33</v>
      </c>
      <c r="AX626" s="13" t="s">
        <v>71</v>
      </c>
      <c r="AY626" s="203" t="s">
        <v>118</v>
      </c>
    </row>
    <row r="627" spans="1:65" s="2" customFormat="1" ht="14.4" customHeight="1">
      <c r="A627" s="34"/>
      <c r="B627" s="35"/>
      <c r="C627" s="215" t="s">
        <v>821</v>
      </c>
      <c r="D627" s="215" t="s">
        <v>568</v>
      </c>
      <c r="E627" s="216" t="s">
        <v>822</v>
      </c>
      <c r="F627" s="217" t="s">
        <v>823</v>
      </c>
      <c r="G627" s="218" t="s">
        <v>123</v>
      </c>
      <c r="H627" s="219">
        <v>16</v>
      </c>
      <c r="I627" s="220"/>
      <c r="J627" s="221">
        <f>ROUND(I627*H627,2)</f>
        <v>0</v>
      </c>
      <c r="K627" s="217" t="s">
        <v>124</v>
      </c>
      <c r="L627" s="222"/>
      <c r="M627" s="223" t="s">
        <v>19</v>
      </c>
      <c r="N627" s="224" t="s">
        <v>42</v>
      </c>
      <c r="O627" s="64"/>
      <c r="P627" s="182">
        <f>O627*H627</f>
        <v>0</v>
      </c>
      <c r="Q627" s="182">
        <v>1.1000000000000001E-3</v>
      </c>
      <c r="R627" s="182">
        <f>Q627*H627</f>
        <v>1.7600000000000001E-2</v>
      </c>
      <c r="S627" s="182">
        <v>0</v>
      </c>
      <c r="T627" s="183">
        <f>S627*H627</f>
        <v>0</v>
      </c>
      <c r="U627" s="34"/>
      <c r="V627" s="34"/>
      <c r="W627" s="34"/>
      <c r="X627" s="34"/>
      <c r="Y627" s="34"/>
      <c r="Z627" s="34"/>
      <c r="AA627" s="34"/>
      <c r="AB627" s="34"/>
      <c r="AC627" s="34"/>
      <c r="AD627" s="34"/>
      <c r="AE627" s="34"/>
      <c r="AR627" s="184" t="s">
        <v>195</v>
      </c>
      <c r="AT627" s="184" t="s">
        <v>568</v>
      </c>
      <c r="AU627" s="184" t="s">
        <v>82</v>
      </c>
      <c r="AY627" s="17" t="s">
        <v>118</v>
      </c>
      <c r="BE627" s="185">
        <f>IF(N627="základní",J627,0)</f>
        <v>0</v>
      </c>
      <c r="BF627" s="185">
        <f>IF(N627="snížená",J627,0)</f>
        <v>0</v>
      </c>
      <c r="BG627" s="185">
        <f>IF(N627="zákl. přenesená",J627,0)</f>
        <v>0</v>
      </c>
      <c r="BH627" s="185">
        <f>IF(N627="sníž. přenesená",J627,0)</f>
        <v>0</v>
      </c>
      <c r="BI627" s="185">
        <f>IF(N627="nulová",J627,0)</f>
        <v>0</v>
      </c>
      <c r="BJ627" s="17" t="s">
        <v>79</v>
      </c>
      <c r="BK627" s="185">
        <f>ROUND(I627*H627,2)</f>
        <v>0</v>
      </c>
      <c r="BL627" s="17" t="s">
        <v>125</v>
      </c>
      <c r="BM627" s="184" t="s">
        <v>824</v>
      </c>
    </row>
    <row r="628" spans="1:65" s="2" customFormat="1" ht="10.199999999999999">
      <c r="A628" s="34"/>
      <c r="B628" s="35"/>
      <c r="C628" s="36"/>
      <c r="D628" s="186" t="s">
        <v>127</v>
      </c>
      <c r="E628" s="36"/>
      <c r="F628" s="187" t="s">
        <v>823</v>
      </c>
      <c r="G628" s="36"/>
      <c r="H628" s="36"/>
      <c r="I628" s="188"/>
      <c r="J628" s="36"/>
      <c r="K628" s="36"/>
      <c r="L628" s="39"/>
      <c r="M628" s="189"/>
      <c r="N628" s="190"/>
      <c r="O628" s="64"/>
      <c r="P628" s="64"/>
      <c r="Q628" s="64"/>
      <c r="R628" s="64"/>
      <c r="S628" s="64"/>
      <c r="T628" s="65"/>
      <c r="U628" s="34"/>
      <c r="V628" s="34"/>
      <c r="W628" s="34"/>
      <c r="X628" s="34"/>
      <c r="Y628" s="34"/>
      <c r="Z628" s="34"/>
      <c r="AA628" s="34"/>
      <c r="AB628" s="34"/>
      <c r="AC628" s="34"/>
      <c r="AD628" s="34"/>
      <c r="AE628" s="34"/>
      <c r="AT628" s="17" t="s">
        <v>127</v>
      </c>
      <c r="AU628" s="17" t="s">
        <v>82</v>
      </c>
    </row>
    <row r="629" spans="1:65" s="2" customFormat="1" ht="10.199999999999999">
      <c r="A629" s="34"/>
      <c r="B629" s="35"/>
      <c r="C629" s="36"/>
      <c r="D629" s="191" t="s">
        <v>129</v>
      </c>
      <c r="E629" s="36"/>
      <c r="F629" s="192" t="s">
        <v>825</v>
      </c>
      <c r="G629" s="36"/>
      <c r="H629" s="36"/>
      <c r="I629" s="188"/>
      <c r="J629" s="36"/>
      <c r="K629" s="36"/>
      <c r="L629" s="39"/>
      <c r="M629" s="189"/>
      <c r="N629" s="190"/>
      <c r="O629" s="64"/>
      <c r="P629" s="64"/>
      <c r="Q629" s="64"/>
      <c r="R629" s="64"/>
      <c r="S629" s="64"/>
      <c r="T629" s="65"/>
      <c r="U629" s="34"/>
      <c r="V629" s="34"/>
      <c r="W629" s="34"/>
      <c r="X629" s="34"/>
      <c r="Y629" s="34"/>
      <c r="Z629" s="34"/>
      <c r="AA629" s="34"/>
      <c r="AB629" s="34"/>
      <c r="AC629" s="34"/>
      <c r="AD629" s="34"/>
      <c r="AE629" s="34"/>
      <c r="AT629" s="17" t="s">
        <v>129</v>
      </c>
      <c r="AU629" s="17" t="s">
        <v>82</v>
      </c>
    </row>
    <row r="630" spans="1:65" s="2" customFormat="1" ht="14.4" customHeight="1">
      <c r="A630" s="34"/>
      <c r="B630" s="35"/>
      <c r="C630" s="215" t="s">
        <v>826</v>
      </c>
      <c r="D630" s="215" t="s">
        <v>568</v>
      </c>
      <c r="E630" s="216" t="s">
        <v>827</v>
      </c>
      <c r="F630" s="217" t="s">
        <v>828</v>
      </c>
      <c r="G630" s="218" t="s">
        <v>123</v>
      </c>
      <c r="H630" s="219">
        <v>1</v>
      </c>
      <c r="I630" s="220"/>
      <c r="J630" s="221">
        <f>ROUND(I630*H630,2)</f>
        <v>0</v>
      </c>
      <c r="K630" s="217" t="s">
        <v>124</v>
      </c>
      <c r="L630" s="222"/>
      <c r="M630" s="223" t="s">
        <v>19</v>
      </c>
      <c r="N630" s="224" t="s">
        <v>42</v>
      </c>
      <c r="O630" s="64"/>
      <c r="P630" s="182">
        <f>O630*H630</f>
        <v>0</v>
      </c>
      <c r="Q630" s="182">
        <v>1.4E-3</v>
      </c>
      <c r="R630" s="182">
        <f>Q630*H630</f>
        <v>1.4E-3</v>
      </c>
      <c r="S630" s="182">
        <v>0</v>
      </c>
      <c r="T630" s="183">
        <f>S630*H630</f>
        <v>0</v>
      </c>
      <c r="U630" s="34"/>
      <c r="V630" s="34"/>
      <c r="W630" s="34"/>
      <c r="X630" s="34"/>
      <c r="Y630" s="34"/>
      <c r="Z630" s="34"/>
      <c r="AA630" s="34"/>
      <c r="AB630" s="34"/>
      <c r="AC630" s="34"/>
      <c r="AD630" s="34"/>
      <c r="AE630" s="34"/>
      <c r="AR630" s="184" t="s">
        <v>195</v>
      </c>
      <c r="AT630" s="184" t="s">
        <v>568</v>
      </c>
      <c r="AU630" s="184" t="s">
        <v>82</v>
      </c>
      <c r="AY630" s="17" t="s">
        <v>118</v>
      </c>
      <c r="BE630" s="185">
        <f>IF(N630="základní",J630,0)</f>
        <v>0</v>
      </c>
      <c r="BF630" s="185">
        <f>IF(N630="snížená",J630,0)</f>
        <v>0</v>
      </c>
      <c r="BG630" s="185">
        <f>IF(N630="zákl. přenesená",J630,0)</f>
        <v>0</v>
      </c>
      <c r="BH630" s="185">
        <f>IF(N630="sníž. přenesená",J630,0)</f>
        <v>0</v>
      </c>
      <c r="BI630" s="185">
        <f>IF(N630="nulová",J630,0)</f>
        <v>0</v>
      </c>
      <c r="BJ630" s="17" t="s">
        <v>79</v>
      </c>
      <c r="BK630" s="185">
        <f>ROUND(I630*H630,2)</f>
        <v>0</v>
      </c>
      <c r="BL630" s="17" t="s">
        <v>125</v>
      </c>
      <c r="BM630" s="184" t="s">
        <v>829</v>
      </c>
    </row>
    <row r="631" spans="1:65" s="2" customFormat="1" ht="10.199999999999999">
      <c r="A631" s="34"/>
      <c r="B631" s="35"/>
      <c r="C631" s="36"/>
      <c r="D631" s="186" t="s">
        <v>127</v>
      </c>
      <c r="E631" s="36"/>
      <c r="F631" s="187" t="s">
        <v>828</v>
      </c>
      <c r="G631" s="36"/>
      <c r="H631" s="36"/>
      <c r="I631" s="188"/>
      <c r="J631" s="36"/>
      <c r="K631" s="36"/>
      <c r="L631" s="39"/>
      <c r="M631" s="189"/>
      <c r="N631" s="190"/>
      <c r="O631" s="64"/>
      <c r="P631" s="64"/>
      <c r="Q631" s="64"/>
      <c r="R631" s="64"/>
      <c r="S631" s="64"/>
      <c r="T631" s="65"/>
      <c r="U631" s="34"/>
      <c r="V631" s="34"/>
      <c r="W631" s="34"/>
      <c r="X631" s="34"/>
      <c r="Y631" s="34"/>
      <c r="Z631" s="34"/>
      <c r="AA631" s="34"/>
      <c r="AB631" s="34"/>
      <c r="AC631" s="34"/>
      <c r="AD631" s="34"/>
      <c r="AE631" s="34"/>
      <c r="AT631" s="17" t="s">
        <v>127</v>
      </c>
      <c r="AU631" s="17" t="s">
        <v>82</v>
      </c>
    </row>
    <row r="632" spans="1:65" s="2" customFormat="1" ht="10.199999999999999">
      <c r="A632" s="34"/>
      <c r="B632" s="35"/>
      <c r="C632" s="36"/>
      <c r="D632" s="191" t="s">
        <v>129</v>
      </c>
      <c r="E632" s="36"/>
      <c r="F632" s="192" t="s">
        <v>830</v>
      </c>
      <c r="G632" s="36"/>
      <c r="H632" s="36"/>
      <c r="I632" s="188"/>
      <c r="J632" s="36"/>
      <c r="K632" s="36"/>
      <c r="L632" s="39"/>
      <c r="M632" s="189"/>
      <c r="N632" s="190"/>
      <c r="O632" s="64"/>
      <c r="P632" s="64"/>
      <c r="Q632" s="64"/>
      <c r="R632" s="64"/>
      <c r="S632" s="64"/>
      <c r="T632" s="65"/>
      <c r="U632" s="34"/>
      <c r="V632" s="34"/>
      <c r="W632" s="34"/>
      <c r="X632" s="34"/>
      <c r="Y632" s="34"/>
      <c r="Z632" s="34"/>
      <c r="AA632" s="34"/>
      <c r="AB632" s="34"/>
      <c r="AC632" s="34"/>
      <c r="AD632" s="34"/>
      <c r="AE632" s="34"/>
      <c r="AT632" s="17" t="s">
        <v>129</v>
      </c>
      <c r="AU632" s="17" t="s">
        <v>82</v>
      </c>
    </row>
    <row r="633" spans="1:65" s="2" customFormat="1" ht="14.4" customHeight="1">
      <c r="A633" s="34"/>
      <c r="B633" s="35"/>
      <c r="C633" s="173" t="s">
        <v>831</v>
      </c>
      <c r="D633" s="173" t="s">
        <v>120</v>
      </c>
      <c r="E633" s="174" t="s">
        <v>832</v>
      </c>
      <c r="F633" s="175" t="s">
        <v>833</v>
      </c>
      <c r="G633" s="176" t="s">
        <v>241</v>
      </c>
      <c r="H633" s="177">
        <v>4.5</v>
      </c>
      <c r="I633" s="178"/>
      <c r="J633" s="179">
        <f>ROUND(I633*H633,2)</f>
        <v>0</v>
      </c>
      <c r="K633" s="175" t="s">
        <v>124</v>
      </c>
      <c r="L633" s="39"/>
      <c r="M633" s="180" t="s">
        <v>19</v>
      </c>
      <c r="N633" s="181" t="s">
        <v>42</v>
      </c>
      <c r="O633" s="64"/>
      <c r="P633" s="182">
        <f>O633*H633</f>
        <v>0</v>
      </c>
      <c r="Q633" s="182">
        <v>0</v>
      </c>
      <c r="R633" s="182">
        <f>Q633*H633</f>
        <v>0</v>
      </c>
      <c r="S633" s="182">
        <v>1.92</v>
      </c>
      <c r="T633" s="183">
        <f>S633*H633</f>
        <v>8.64</v>
      </c>
      <c r="U633" s="34"/>
      <c r="V633" s="34"/>
      <c r="W633" s="34"/>
      <c r="X633" s="34"/>
      <c r="Y633" s="34"/>
      <c r="Z633" s="34"/>
      <c r="AA633" s="34"/>
      <c r="AB633" s="34"/>
      <c r="AC633" s="34"/>
      <c r="AD633" s="34"/>
      <c r="AE633" s="34"/>
      <c r="AR633" s="184" t="s">
        <v>125</v>
      </c>
      <c r="AT633" s="184" t="s">
        <v>120</v>
      </c>
      <c r="AU633" s="184" t="s">
        <v>82</v>
      </c>
      <c r="AY633" s="17" t="s">
        <v>118</v>
      </c>
      <c r="BE633" s="185">
        <f>IF(N633="základní",J633,0)</f>
        <v>0</v>
      </c>
      <c r="BF633" s="185">
        <f>IF(N633="snížená",J633,0)</f>
        <v>0</v>
      </c>
      <c r="BG633" s="185">
        <f>IF(N633="zákl. přenesená",J633,0)</f>
        <v>0</v>
      </c>
      <c r="BH633" s="185">
        <f>IF(N633="sníž. přenesená",J633,0)</f>
        <v>0</v>
      </c>
      <c r="BI633" s="185">
        <f>IF(N633="nulová",J633,0)</f>
        <v>0</v>
      </c>
      <c r="BJ633" s="17" t="s">
        <v>79</v>
      </c>
      <c r="BK633" s="185">
        <f>ROUND(I633*H633,2)</f>
        <v>0</v>
      </c>
      <c r="BL633" s="17" t="s">
        <v>125</v>
      </c>
      <c r="BM633" s="184" t="s">
        <v>834</v>
      </c>
    </row>
    <row r="634" spans="1:65" s="2" customFormat="1" ht="10.199999999999999">
      <c r="A634" s="34"/>
      <c r="B634" s="35"/>
      <c r="C634" s="36"/>
      <c r="D634" s="186" t="s">
        <v>127</v>
      </c>
      <c r="E634" s="36"/>
      <c r="F634" s="187" t="s">
        <v>835</v>
      </c>
      <c r="G634" s="36"/>
      <c r="H634" s="36"/>
      <c r="I634" s="188"/>
      <c r="J634" s="36"/>
      <c r="K634" s="36"/>
      <c r="L634" s="39"/>
      <c r="M634" s="189"/>
      <c r="N634" s="190"/>
      <c r="O634" s="64"/>
      <c r="P634" s="64"/>
      <c r="Q634" s="64"/>
      <c r="R634" s="64"/>
      <c r="S634" s="64"/>
      <c r="T634" s="65"/>
      <c r="U634" s="34"/>
      <c r="V634" s="34"/>
      <c r="W634" s="34"/>
      <c r="X634" s="34"/>
      <c r="Y634" s="34"/>
      <c r="Z634" s="34"/>
      <c r="AA634" s="34"/>
      <c r="AB634" s="34"/>
      <c r="AC634" s="34"/>
      <c r="AD634" s="34"/>
      <c r="AE634" s="34"/>
      <c r="AT634" s="17" t="s">
        <v>127</v>
      </c>
      <c r="AU634" s="17" t="s">
        <v>82</v>
      </c>
    </row>
    <row r="635" spans="1:65" s="2" customFormat="1" ht="10.199999999999999">
      <c r="A635" s="34"/>
      <c r="B635" s="35"/>
      <c r="C635" s="36"/>
      <c r="D635" s="191" t="s">
        <v>129</v>
      </c>
      <c r="E635" s="36"/>
      <c r="F635" s="192" t="s">
        <v>836</v>
      </c>
      <c r="G635" s="36"/>
      <c r="H635" s="36"/>
      <c r="I635" s="188"/>
      <c r="J635" s="36"/>
      <c r="K635" s="36"/>
      <c r="L635" s="39"/>
      <c r="M635" s="189"/>
      <c r="N635" s="190"/>
      <c r="O635" s="64"/>
      <c r="P635" s="64"/>
      <c r="Q635" s="64"/>
      <c r="R635" s="64"/>
      <c r="S635" s="64"/>
      <c r="T635" s="65"/>
      <c r="U635" s="34"/>
      <c r="V635" s="34"/>
      <c r="W635" s="34"/>
      <c r="X635" s="34"/>
      <c r="Y635" s="34"/>
      <c r="Z635" s="34"/>
      <c r="AA635" s="34"/>
      <c r="AB635" s="34"/>
      <c r="AC635" s="34"/>
      <c r="AD635" s="34"/>
      <c r="AE635" s="34"/>
      <c r="AT635" s="17" t="s">
        <v>129</v>
      </c>
      <c r="AU635" s="17" t="s">
        <v>82</v>
      </c>
    </row>
    <row r="636" spans="1:65" s="13" customFormat="1" ht="10.199999999999999">
      <c r="B636" s="193"/>
      <c r="C636" s="194"/>
      <c r="D636" s="186" t="s">
        <v>131</v>
      </c>
      <c r="E636" s="195" t="s">
        <v>19</v>
      </c>
      <c r="F636" s="196" t="s">
        <v>837</v>
      </c>
      <c r="G636" s="194"/>
      <c r="H636" s="197">
        <v>4.5</v>
      </c>
      <c r="I636" s="198"/>
      <c r="J636" s="194"/>
      <c r="K636" s="194"/>
      <c r="L636" s="199"/>
      <c r="M636" s="200"/>
      <c r="N636" s="201"/>
      <c r="O636" s="201"/>
      <c r="P636" s="201"/>
      <c r="Q636" s="201"/>
      <c r="R636" s="201"/>
      <c r="S636" s="201"/>
      <c r="T636" s="202"/>
      <c r="AT636" s="203" t="s">
        <v>131</v>
      </c>
      <c r="AU636" s="203" t="s">
        <v>82</v>
      </c>
      <c r="AV636" s="13" t="s">
        <v>82</v>
      </c>
      <c r="AW636" s="13" t="s">
        <v>33</v>
      </c>
      <c r="AX636" s="13" t="s">
        <v>71</v>
      </c>
      <c r="AY636" s="203" t="s">
        <v>118</v>
      </c>
    </row>
    <row r="637" spans="1:65" s="2" customFormat="1" ht="14.4" customHeight="1">
      <c r="A637" s="34"/>
      <c r="B637" s="35"/>
      <c r="C637" s="173" t="s">
        <v>838</v>
      </c>
      <c r="D637" s="173" t="s">
        <v>120</v>
      </c>
      <c r="E637" s="174" t="s">
        <v>839</v>
      </c>
      <c r="F637" s="175" t="s">
        <v>840</v>
      </c>
      <c r="G637" s="176" t="s">
        <v>123</v>
      </c>
      <c r="H637" s="177">
        <v>44</v>
      </c>
      <c r="I637" s="178"/>
      <c r="J637" s="179">
        <f>ROUND(I637*H637,2)</f>
        <v>0</v>
      </c>
      <c r="K637" s="175" t="s">
        <v>124</v>
      </c>
      <c r="L637" s="39"/>
      <c r="M637" s="180" t="s">
        <v>19</v>
      </c>
      <c r="N637" s="181" t="s">
        <v>42</v>
      </c>
      <c r="O637" s="64"/>
      <c r="P637" s="182">
        <f>O637*H637</f>
        <v>0</v>
      </c>
      <c r="Q637" s="182">
        <v>3.5729999999999998E-2</v>
      </c>
      <c r="R637" s="182">
        <f>Q637*H637</f>
        <v>1.57212</v>
      </c>
      <c r="S637" s="182">
        <v>0</v>
      </c>
      <c r="T637" s="183">
        <f>S637*H637</f>
        <v>0</v>
      </c>
      <c r="U637" s="34"/>
      <c r="V637" s="34"/>
      <c r="W637" s="34"/>
      <c r="X637" s="34"/>
      <c r="Y637" s="34"/>
      <c r="Z637" s="34"/>
      <c r="AA637" s="34"/>
      <c r="AB637" s="34"/>
      <c r="AC637" s="34"/>
      <c r="AD637" s="34"/>
      <c r="AE637" s="34"/>
      <c r="AR637" s="184" t="s">
        <v>125</v>
      </c>
      <c r="AT637" s="184" t="s">
        <v>120</v>
      </c>
      <c r="AU637" s="184" t="s">
        <v>82</v>
      </c>
      <c r="AY637" s="17" t="s">
        <v>118</v>
      </c>
      <c r="BE637" s="185">
        <f>IF(N637="základní",J637,0)</f>
        <v>0</v>
      </c>
      <c r="BF637" s="185">
        <f>IF(N637="snížená",J637,0)</f>
        <v>0</v>
      </c>
      <c r="BG637" s="185">
        <f>IF(N637="zákl. přenesená",J637,0)</f>
        <v>0</v>
      </c>
      <c r="BH637" s="185">
        <f>IF(N637="sníž. přenesená",J637,0)</f>
        <v>0</v>
      </c>
      <c r="BI637" s="185">
        <f>IF(N637="nulová",J637,0)</f>
        <v>0</v>
      </c>
      <c r="BJ637" s="17" t="s">
        <v>79</v>
      </c>
      <c r="BK637" s="185">
        <f>ROUND(I637*H637,2)</f>
        <v>0</v>
      </c>
      <c r="BL637" s="17" t="s">
        <v>125</v>
      </c>
      <c r="BM637" s="184" t="s">
        <v>841</v>
      </c>
    </row>
    <row r="638" spans="1:65" s="2" customFormat="1" ht="10.199999999999999">
      <c r="A638" s="34"/>
      <c r="B638" s="35"/>
      <c r="C638" s="36"/>
      <c r="D638" s="186" t="s">
        <v>127</v>
      </c>
      <c r="E638" s="36"/>
      <c r="F638" s="187" t="s">
        <v>842</v>
      </c>
      <c r="G638" s="36"/>
      <c r="H638" s="36"/>
      <c r="I638" s="188"/>
      <c r="J638" s="36"/>
      <c r="K638" s="36"/>
      <c r="L638" s="39"/>
      <c r="M638" s="189"/>
      <c r="N638" s="190"/>
      <c r="O638" s="64"/>
      <c r="P638" s="64"/>
      <c r="Q638" s="64"/>
      <c r="R638" s="64"/>
      <c r="S638" s="64"/>
      <c r="T638" s="65"/>
      <c r="U638" s="34"/>
      <c r="V638" s="34"/>
      <c r="W638" s="34"/>
      <c r="X638" s="34"/>
      <c r="Y638" s="34"/>
      <c r="Z638" s="34"/>
      <c r="AA638" s="34"/>
      <c r="AB638" s="34"/>
      <c r="AC638" s="34"/>
      <c r="AD638" s="34"/>
      <c r="AE638" s="34"/>
      <c r="AT638" s="17" t="s">
        <v>127</v>
      </c>
      <c r="AU638" s="17" t="s">
        <v>82</v>
      </c>
    </row>
    <row r="639" spans="1:65" s="2" customFormat="1" ht="10.199999999999999">
      <c r="A639" s="34"/>
      <c r="B639" s="35"/>
      <c r="C639" s="36"/>
      <c r="D639" s="191" t="s">
        <v>129</v>
      </c>
      <c r="E639" s="36"/>
      <c r="F639" s="192" t="s">
        <v>843</v>
      </c>
      <c r="G639" s="36"/>
      <c r="H639" s="36"/>
      <c r="I639" s="188"/>
      <c r="J639" s="36"/>
      <c r="K639" s="36"/>
      <c r="L639" s="39"/>
      <c r="M639" s="189"/>
      <c r="N639" s="190"/>
      <c r="O639" s="64"/>
      <c r="P639" s="64"/>
      <c r="Q639" s="64"/>
      <c r="R639" s="64"/>
      <c r="S639" s="64"/>
      <c r="T639" s="65"/>
      <c r="U639" s="34"/>
      <c r="V639" s="34"/>
      <c r="W639" s="34"/>
      <c r="X639" s="34"/>
      <c r="Y639" s="34"/>
      <c r="Z639" s="34"/>
      <c r="AA639" s="34"/>
      <c r="AB639" s="34"/>
      <c r="AC639" s="34"/>
      <c r="AD639" s="34"/>
      <c r="AE639" s="34"/>
      <c r="AT639" s="17" t="s">
        <v>129</v>
      </c>
      <c r="AU639" s="17" t="s">
        <v>82</v>
      </c>
    </row>
    <row r="640" spans="1:65" s="13" customFormat="1" ht="10.199999999999999">
      <c r="B640" s="193"/>
      <c r="C640" s="194"/>
      <c r="D640" s="186" t="s">
        <v>131</v>
      </c>
      <c r="E640" s="195" t="s">
        <v>19</v>
      </c>
      <c r="F640" s="196" t="s">
        <v>844</v>
      </c>
      <c r="G640" s="194"/>
      <c r="H640" s="197">
        <v>5</v>
      </c>
      <c r="I640" s="198"/>
      <c r="J640" s="194"/>
      <c r="K640" s="194"/>
      <c r="L640" s="199"/>
      <c r="M640" s="200"/>
      <c r="N640" s="201"/>
      <c r="O640" s="201"/>
      <c r="P640" s="201"/>
      <c r="Q640" s="201"/>
      <c r="R640" s="201"/>
      <c r="S640" s="201"/>
      <c r="T640" s="202"/>
      <c r="AT640" s="203" t="s">
        <v>131</v>
      </c>
      <c r="AU640" s="203" t="s">
        <v>82</v>
      </c>
      <c r="AV640" s="13" t="s">
        <v>82</v>
      </c>
      <c r="AW640" s="13" t="s">
        <v>33</v>
      </c>
      <c r="AX640" s="13" t="s">
        <v>71</v>
      </c>
      <c r="AY640" s="203" t="s">
        <v>118</v>
      </c>
    </row>
    <row r="641" spans="1:65" s="13" customFormat="1" ht="10.199999999999999">
      <c r="B641" s="193"/>
      <c r="C641" s="194"/>
      <c r="D641" s="186" t="s">
        <v>131</v>
      </c>
      <c r="E641" s="195" t="s">
        <v>19</v>
      </c>
      <c r="F641" s="196" t="s">
        <v>845</v>
      </c>
      <c r="G641" s="194"/>
      <c r="H641" s="197">
        <v>39</v>
      </c>
      <c r="I641" s="198"/>
      <c r="J641" s="194"/>
      <c r="K641" s="194"/>
      <c r="L641" s="199"/>
      <c r="M641" s="200"/>
      <c r="N641" s="201"/>
      <c r="O641" s="201"/>
      <c r="P641" s="201"/>
      <c r="Q641" s="201"/>
      <c r="R641" s="201"/>
      <c r="S641" s="201"/>
      <c r="T641" s="202"/>
      <c r="AT641" s="203" t="s">
        <v>131</v>
      </c>
      <c r="AU641" s="203" t="s">
        <v>82</v>
      </c>
      <c r="AV641" s="13" t="s">
        <v>82</v>
      </c>
      <c r="AW641" s="13" t="s">
        <v>33</v>
      </c>
      <c r="AX641" s="13" t="s">
        <v>71</v>
      </c>
      <c r="AY641" s="203" t="s">
        <v>118</v>
      </c>
    </row>
    <row r="642" spans="1:65" s="2" customFormat="1" ht="14.4" customHeight="1">
      <c r="A642" s="34"/>
      <c r="B642" s="35"/>
      <c r="C642" s="173" t="s">
        <v>846</v>
      </c>
      <c r="D642" s="173" t="s">
        <v>120</v>
      </c>
      <c r="E642" s="174" t="s">
        <v>847</v>
      </c>
      <c r="F642" s="175" t="s">
        <v>848</v>
      </c>
      <c r="G642" s="176" t="s">
        <v>123</v>
      </c>
      <c r="H642" s="177">
        <v>13</v>
      </c>
      <c r="I642" s="178"/>
      <c r="J642" s="179">
        <f>ROUND(I642*H642,2)</f>
        <v>0</v>
      </c>
      <c r="K642" s="175" t="s">
        <v>124</v>
      </c>
      <c r="L642" s="39"/>
      <c r="M642" s="180" t="s">
        <v>19</v>
      </c>
      <c r="N642" s="181" t="s">
        <v>42</v>
      </c>
      <c r="O642" s="64"/>
      <c r="P642" s="182">
        <f>O642*H642</f>
        <v>0</v>
      </c>
      <c r="Q642" s="182">
        <v>2.4209299999999998</v>
      </c>
      <c r="R642" s="182">
        <f>Q642*H642</f>
        <v>31.472089999999998</v>
      </c>
      <c r="S642" s="182">
        <v>0</v>
      </c>
      <c r="T642" s="183">
        <f>S642*H642</f>
        <v>0</v>
      </c>
      <c r="U642" s="34"/>
      <c r="V642" s="34"/>
      <c r="W642" s="34"/>
      <c r="X642" s="34"/>
      <c r="Y642" s="34"/>
      <c r="Z642" s="34"/>
      <c r="AA642" s="34"/>
      <c r="AB642" s="34"/>
      <c r="AC642" s="34"/>
      <c r="AD642" s="34"/>
      <c r="AE642" s="34"/>
      <c r="AR642" s="184" t="s">
        <v>125</v>
      </c>
      <c r="AT642" s="184" t="s">
        <v>120</v>
      </c>
      <c r="AU642" s="184" t="s">
        <v>82</v>
      </c>
      <c r="AY642" s="17" t="s">
        <v>118</v>
      </c>
      <c r="BE642" s="185">
        <f>IF(N642="základní",J642,0)</f>
        <v>0</v>
      </c>
      <c r="BF642" s="185">
        <f>IF(N642="snížená",J642,0)</f>
        <v>0</v>
      </c>
      <c r="BG642" s="185">
        <f>IF(N642="zákl. přenesená",J642,0)</f>
        <v>0</v>
      </c>
      <c r="BH642" s="185">
        <f>IF(N642="sníž. přenesená",J642,0)</f>
        <v>0</v>
      </c>
      <c r="BI642" s="185">
        <f>IF(N642="nulová",J642,0)</f>
        <v>0</v>
      </c>
      <c r="BJ642" s="17" t="s">
        <v>79</v>
      </c>
      <c r="BK642" s="185">
        <f>ROUND(I642*H642,2)</f>
        <v>0</v>
      </c>
      <c r="BL642" s="17" t="s">
        <v>125</v>
      </c>
      <c r="BM642" s="184" t="s">
        <v>849</v>
      </c>
    </row>
    <row r="643" spans="1:65" s="2" customFormat="1" ht="10.199999999999999">
      <c r="A643" s="34"/>
      <c r="B643" s="35"/>
      <c r="C643" s="36"/>
      <c r="D643" s="186" t="s">
        <v>127</v>
      </c>
      <c r="E643" s="36"/>
      <c r="F643" s="187" t="s">
        <v>850</v>
      </c>
      <c r="G643" s="36"/>
      <c r="H643" s="36"/>
      <c r="I643" s="188"/>
      <c r="J643" s="36"/>
      <c r="K643" s="36"/>
      <c r="L643" s="39"/>
      <c r="M643" s="189"/>
      <c r="N643" s="190"/>
      <c r="O643" s="64"/>
      <c r="P643" s="64"/>
      <c r="Q643" s="64"/>
      <c r="R643" s="64"/>
      <c r="S643" s="64"/>
      <c r="T643" s="65"/>
      <c r="U643" s="34"/>
      <c r="V643" s="34"/>
      <c r="W643" s="34"/>
      <c r="X643" s="34"/>
      <c r="Y643" s="34"/>
      <c r="Z643" s="34"/>
      <c r="AA643" s="34"/>
      <c r="AB643" s="34"/>
      <c r="AC643" s="34"/>
      <c r="AD643" s="34"/>
      <c r="AE643" s="34"/>
      <c r="AT643" s="17" t="s">
        <v>127</v>
      </c>
      <c r="AU643" s="17" t="s">
        <v>82</v>
      </c>
    </row>
    <row r="644" spans="1:65" s="2" customFormat="1" ht="10.199999999999999">
      <c r="A644" s="34"/>
      <c r="B644" s="35"/>
      <c r="C644" s="36"/>
      <c r="D644" s="191" t="s">
        <v>129</v>
      </c>
      <c r="E644" s="36"/>
      <c r="F644" s="192" t="s">
        <v>851</v>
      </c>
      <c r="G644" s="36"/>
      <c r="H644" s="36"/>
      <c r="I644" s="188"/>
      <c r="J644" s="36"/>
      <c r="K644" s="36"/>
      <c r="L644" s="39"/>
      <c r="M644" s="189"/>
      <c r="N644" s="190"/>
      <c r="O644" s="64"/>
      <c r="P644" s="64"/>
      <c r="Q644" s="64"/>
      <c r="R644" s="64"/>
      <c r="S644" s="64"/>
      <c r="T644" s="65"/>
      <c r="U644" s="34"/>
      <c r="V644" s="34"/>
      <c r="W644" s="34"/>
      <c r="X644" s="34"/>
      <c r="Y644" s="34"/>
      <c r="Z644" s="34"/>
      <c r="AA644" s="34"/>
      <c r="AB644" s="34"/>
      <c r="AC644" s="34"/>
      <c r="AD644" s="34"/>
      <c r="AE644" s="34"/>
      <c r="AT644" s="17" t="s">
        <v>129</v>
      </c>
      <c r="AU644" s="17" t="s">
        <v>82</v>
      </c>
    </row>
    <row r="645" spans="1:65" s="13" customFormat="1" ht="10.199999999999999">
      <c r="B645" s="193"/>
      <c r="C645" s="194"/>
      <c r="D645" s="186" t="s">
        <v>131</v>
      </c>
      <c r="E645" s="195" t="s">
        <v>19</v>
      </c>
      <c r="F645" s="196" t="s">
        <v>852</v>
      </c>
      <c r="G645" s="194"/>
      <c r="H645" s="197">
        <v>13</v>
      </c>
      <c r="I645" s="198"/>
      <c r="J645" s="194"/>
      <c r="K645" s="194"/>
      <c r="L645" s="199"/>
      <c r="M645" s="200"/>
      <c r="N645" s="201"/>
      <c r="O645" s="201"/>
      <c r="P645" s="201"/>
      <c r="Q645" s="201"/>
      <c r="R645" s="201"/>
      <c r="S645" s="201"/>
      <c r="T645" s="202"/>
      <c r="AT645" s="203" t="s">
        <v>131</v>
      </c>
      <c r="AU645" s="203" t="s">
        <v>82</v>
      </c>
      <c r="AV645" s="13" t="s">
        <v>82</v>
      </c>
      <c r="AW645" s="13" t="s">
        <v>33</v>
      </c>
      <c r="AX645" s="13" t="s">
        <v>79</v>
      </c>
      <c r="AY645" s="203" t="s">
        <v>118</v>
      </c>
    </row>
    <row r="646" spans="1:65" s="2" customFormat="1" ht="14.4" customHeight="1">
      <c r="A646" s="34"/>
      <c r="B646" s="35"/>
      <c r="C646" s="215" t="s">
        <v>853</v>
      </c>
      <c r="D646" s="215" t="s">
        <v>568</v>
      </c>
      <c r="E646" s="216" t="s">
        <v>854</v>
      </c>
      <c r="F646" s="217" t="s">
        <v>855</v>
      </c>
      <c r="G646" s="218" t="s">
        <v>123</v>
      </c>
      <c r="H646" s="219">
        <v>1</v>
      </c>
      <c r="I646" s="220"/>
      <c r="J646" s="221">
        <f>ROUND(I646*H646,2)</f>
        <v>0</v>
      </c>
      <c r="K646" s="217" t="s">
        <v>19</v>
      </c>
      <c r="L646" s="222"/>
      <c r="M646" s="223" t="s">
        <v>19</v>
      </c>
      <c r="N646" s="224" t="s">
        <v>42</v>
      </c>
      <c r="O646" s="64"/>
      <c r="P646" s="182">
        <f>O646*H646</f>
        <v>0</v>
      </c>
      <c r="Q646" s="182">
        <v>1.1599999999999999</v>
      </c>
      <c r="R646" s="182">
        <f>Q646*H646</f>
        <v>1.1599999999999999</v>
      </c>
      <c r="S646" s="182">
        <v>0</v>
      </c>
      <c r="T646" s="183">
        <f>S646*H646</f>
        <v>0</v>
      </c>
      <c r="U646" s="34"/>
      <c r="V646" s="34"/>
      <c r="W646" s="34"/>
      <c r="X646" s="34"/>
      <c r="Y646" s="34"/>
      <c r="Z646" s="34"/>
      <c r="AA646" s="34"/>
      <c r="AB646" s="34"/>
      <c r="AC646" s="34"/>
      <c r="AD646" s="34"/>
      <c r="AE646" s="34"/>
      <c r="AR646" s="184" t="s">
        <v>195</v>
      </c>
      <c r="AT646" s="184" t="s">
        <v>568</v>
      </c>
      <c r="AU646" s="184" t="s">
        <v>82</v>
      </c>
      <c r="AY646" s="17" t="s">
        <v>118</v>
      </c>
      <c r="BE646" s="185">
        <f>IF(N646="základní",J646,0)</f>
        <v>0</v>
      </c>
      <c r="BF646" s="185">
        <f>IF(N646="snížená",J646,0)</f>
        <v>0</v>
      </c>
      <c r="BG646" s="185">
        <f>IF(N646="zákl. přenesená",J646,0)</f>
        <v>0</v>
      </c>
      <c r="BH646" s="185">
        <f>IF(N646="sníž. přenesená",J646,0)</f>
        <v>0</v>
      </c>
      <c r="BI646" s="185">
        <f>IF(N646="nulová",J646,0)</f>
        <v>0</v>
      </c>
      <c r="BJ646" s="17" t="s">
        <v>79</v>
      </c>
      <c r="BK646" s="185">
        <f>ROUND(I646*H646,2)</f>
        <v>0</v>
      </c>
      <c r="BL646" s="17" t="s">
        <v>125</v>
      </c>
      <c r="BM646" s="184" t="s">
        <v>856</v>
      </c>
    </row>
    <row r="647" spans="1:65" s="2" customFormat="1" ht="10.199999999999999">
      <c r="A647" s="34"/>
      <c r="B647" s="35"/>
      <c r="C647" s="36"/>
      <c r="D647" s="186" t="s">
        <v>127</v>
      </c>
      <c r="E647" s="36"/>
      <c r="F647" s="187" t="s">
        <v>855</v>
      </c>
      <c r="G647" s="36"/>
      <c r="H647" s="36"/>
      <c r="I647" s="188"/>
      <c r="J647" s="36"/>
      <c r="K647" s="36"/>
      <c r="L647" s="39"/>
      <c r="M647" s="189"/>
      <c r="N647" s="190"/>
      <c r="O647" s="64"/>
      <c r="P647" s="64"/>
      <c r="Q647" s="64"/>
      <c r="R647" s="64"/>
      <c r="S647" s="64"/>
      <c r="T647" s="65"/>
      <c r="U647" s="34"/>
      <c r="V647" s="34"/>
      <c r="W647" s="34"/>
      <c r="X647" s="34"/>
      <c r="Y647" s="34"/>
      <c r="Z647" s="34"/>
      <c r="AA647" s="34"/>
      <c r="AB647" s="34"/>
      <c r="AC647" s="34"/>
      <c r="AD647" s="34"/>
      <c r="AE647" s="34"/>
      <c r="AT647" s="17" t="s">
        <v>127</v>
      </c>
      <c r="AU647" s="17" t="s">
        <v>82</v>
      </c>
    </row>
    <row r="648" spans="1:65" s="13" customFormat="1" ht="10.199999999999999">
      <c r="B648" s="193"/>
      <c r="C648" s="194"/>
      <c r="D648" s="186" t="s">
        <v>131</v>
      </c>
      <c r="E648" s="195" t="s">
        <v>19</v>
      </c>
      <c r="F648" s="196" t="s">
        <v>857</v>
      </c>
      <c r="G648" s="194"/>
      <c r="H648" s="197">
        <v>1</v>
      </c>
      <c r="I648" s="198"/>
      <c r="J648" s="194"/>
      <c r="K648" s="194"/>
      <c r="L648" s="199"/>
      <c r="M648" s="200"/>
      <c r="N648" s="201"/>
      <c r="O648" s="201"/>
      <c r="P648" s="201"/>
      <c r="Q648" s="201"/>
      <c r="R648" s="201"/>
      <c r="S648" s="201"/>
      <c r="T648" s="202"/>
      <c r="AT648" s="203" t="s">
        <v>131</v>
      </c>
      <c r="AU648" s="203" t="s">
        <v>82</v>
      </c>
      <c r="AV648" s="13" t="s">
        <v>82</v>
      </c>
      <c r="AW648" s="13" t="s">
        <v>33</v>
      </c>
      <c r="AX648" s="13" t="s">
        <v>79</v>
      </c>
      <c r="AY648" s="203" t="s">
        <v>118</v>
      </c>
    </row>
    <row r="649" spans="1:65" s="2" customFormat="1" ht="14.4" customHeight="1">
      <c r="A649" s="34"/>
      <c r="B649" s="35"/>
      <c r="C649" s="215" t="s">
        <v>858</v>
      </c>
      <c r="D649" s="215" t="s">
        <v>568</v>
      </c>
      <c r="E649" s="216" t="s">
        <v>859</v>
      </c>
      <c r="F649" s="217" t="s">
        <v>860</v>
      </c>
      <c r="G649" s="218" t="s">
        <v>123</v>
      </c>
      <c r="H649" s="219">
        <v>2</v>
      </c>
      <c r="I649" s="220"/>
      <c r="J649" s="221">
        <f>ROUND(I649*H649,2)</f>
        <v>0</v>
      </c>
      <c r="K649" s="217" t="s">
        <v>19</v>
      </c>
      <c r="L649" s="222"/>
      <c r="M649" s="223" t="s">
        <v>19</v>
      </c>
      <c r="N649" s="224" t="s">
        <v>42</v>
      </c>
      <c r="O649" s="64"/>
      <c r="P649" s="182">
        <f>O649*H649</f>
        <v>0</v>
      </c>
      <c r="Q649" s="182">
        <v>2.5499999999999998</v>
      </c>
      <c r="R649" s="182">
        <f>Q649*H649</f>
        <v>5.0999999999999996</v>
      </c>
      <c r="S649" s="182">
        <v>0</v>
      </c>
      <c r="T649" s="183">
        <f>S649*H649</f>
        <v>0</v>
      </c>
      <c r="U649" s="34"/>
      <c r="V649" s="34"/>
      <c r="W649" s="34"/>
      <c r="X649" s="34"/>
      <c r="Y649" s="34"/>
      <c r="Z649" s="34"/>
      <c r="AA649" s="34"/>
      <c r="AB649" s="34"/>
      <c r="AC649" s="34"/>
      <c r="AD649" s="34"/>
      <c r="AE649" s="34"/>
      <c r="AR649" s="184" t="s">
        <v>195</v>
      </c>
      <c r="AT649" s="184" t="s">
        <v>568</v>
      </c>
      <c r="AU649" s="184" t="s">
        <v>82</v>
      </c>
      <c r="AY649" s="17" t="s">
        <v>118</v>
      </c>
      <c r="BE649" s="185">
        <f>IF(N649="základní",J649,0)</f>
        <v>0</v>
      </c>
      <c r="BF649" s="185">
        <f>IF(N649="snížená",J649,0)</f>
        <v>0</v>
      </c>
      <c r="BG649" s="185">
        <f>IF(N649="zákl. přenesená",J649,0)</f>
        <v>0</v>
      </c>
      <c r="BH649" s="185">
        <f>IF(N649="sníž. přenesená",J649,0)</f>
        <v>0</v>
      </c>
      <c r="BI649" s="185">
        <f>IF(N649="nulová",J649,0)</f>
        <v>0</v>
      </c>
      <c r="BJ649" s="17" t="s">
        <v>79</v>
      </c>
      <c r="BK649" s="185">
        <f>ROUND(I649*H649,2)</f>
        <v>0</v>
      </c>
      <c r="BL649" s="17" t="s">
        <v>125</v>
      </c>
      <c r="BM649" s="184" t="s">
        <v>861</v>
      </c>
    </row>
    <row r="650" spans="1:65" s="2" customFormat="1" ht="10.199999999999999">
      <c r="A650" s="34"/>
      <c r="B650" s="35"/>
      <c r="C650" s="36"/>
      <c r="D650" s="186" t="s">
        <v>127</v>
      </c>
      <c r="E650" s="36"/>
      <c r="F650" s="187" t="s">
        <v>860</v>
      </c>
      <c r="G650" s="36"/>
      <c r="H650" s="36"/>
      <c r="I650" s="188"/>
      <c r="J650" s="36"/>
      <c r="K650" s="36"/>
      <c r="L650" s="39"/>
      <c r="M650" s="189"/>
      <c r="N650" s="190"/>
      <c r="O650" s="64"/>
      <c r="P650" s="64"/>
      <c r="Q650" s="64"/>
      <c r="R650" s="64"/>
      <c r="S650" s="64"/>
      <c r="T650" s="65"/>
      <c r="U650" s="34"/>
      <c r="V650" s="34"/>
      <c r="W650" s="34"/>
      <c r="X650" s="34"/>
      <c r="Y650" s="34"/>
      <c r="Z650" s="34"/>
      <c r="AA650" s="34"/>
      <c r="AB650" s="34"/>
      <c r="AC650" s="34"/>
      <c r="AD650" s="34"/>
      <c r="AE650" s="34"/>
      <c r="AT650" s="17" t="s">
        <v>127</v>
      </c>
      <c r="AU650" s="17" t="s">
        <v>82</v>
      </c>
    </row>
    <row r="651" spans="1:65" s="13" customFormat="1" ht="10.199999999999999">
      <c r="B651" s="193"/>
      <c r="C651" s="194"/>
      <c r="D651" s="186" t="s">
        <v>131</v>
      </c>
      <c r="E651" s="195" t="s">
        <v>19</v>
      </c>
      <c r="F651" s="196" t="s">
        <v>862</v>
      </c>
      <c r="G651" s="194"/>
      <c r="H651" s="197">
        <v>2</v>
      </c>
      <c r="I651" s="198"/>
      <c r="J651" s="194"/>
      <c r="K651" s="194"/>
      <c r="L651" s="199"/>
      <c r="M651" s="200"/>
      <c r="N651" s="201"/>
      <c r="O651" s="201"/>
      <c r="P651" s="201"/>
      <c r="Q651" s="201"/>
      <c r="R651" s="201"/>
      <c r="S651" s="201"/>
      <c r="T651" s="202"/>
      <c r="AT651" s="203" t="s">
        <v>131</v>
      </c>
      <c r="AU651" s="203" t="s">
        <v>82</v>
      </c>
      <c r="AV651" s="13" t="s">
        <v>82</v>
      </c>
      <c r="AW651" s="13" t="s">
        <v>33</v>
      </c>
      <c r="AX651" s="13" t="s">
        <v>79</v>
      </c>
      <c r="AY651" s="203" t="s">
        <v>118</v>
      </c>
    </row>
    <row r="652" spans="1:65" s="2" customFormat="1" ht="14.4" customHeight="1">
      <c r="A652" s="34"/>
      <c r="B652" s="35"/>
      <c r="C652" s="215" t="s">
        <v>863</v>
      </c>
      <c r="D652" s="215" t="s">
        <v>568</v>
      </c>
      <c r="E652" s="216" t="s">
        <v>864</v>
      </c>
      <c r="F652" s="217" t="s">
        <v>865</v>
      </c>
      <c r="G652" s="218" t="s">
        <v>123</v>
      </c>
      <c r="H652" s="219">
        <v>1</v>
      </c>
      <c r="I652" s="220"/>
      <c r="J652" s="221">
        <f>ROUND(I652*H652,2)</f>
        <v>0</v>
      </c>
      <c r="K652" s="217" t="s">
        <v>19</v>
      </c>
      <c r="L652" s="222"/>
      <c r="M652" s="223" t="s">
        <v>19</v>
      </c>
      <c r="N652" s="224" t="s">
        <v>42</v>
      </c>
      <c r="O652" s="64"/>
      <c r="P652" s="182">
        <f>O652*H652</f>
        <v>0</v>
      </c>
      <c r="Q652" s="182">
        <v>2.7</v>
      </c>
      <c r="R652" s="182">
        <f>Q652*H652</f>
        <v>2.7</v>
      </c>
      <c r="S652" s="182">
        <v>0</v>
      </c>
      <c r="T652" s="183">
        <f>S652*H652</f>
        <v>0</v>
      </c>
      <c r="U652" s="34"/>
      <c r="V652" s="34"/>
      <c r="W652" s="34"/>
      <c r="X652" s="34"/>
      <c r="Y652" s="34"/>
      <c r="Z652" s="34"/>
      <c r="AA652" s="34"/>
      <c r="AB652" s="34"/>
      <c r="AC652" s="34"/>
      <c r="AD652" s="34"/>
      <c r="AE652" s="34"/>
      <c r="AR652" s="184" t="s">
        <v>195</v>
      </c>
      <c r="AT652" s="184" t="s">
        <v>568</v>
      </c>
      <c r="AU652" s="184" t="s">
        <v>82</v>
      </c>
      <c r="AY652" s="17" t="s">
        <v>118</v>
      </c>
      <c r="BE652" s="185">
        <f>IF(N652="základní",J652,0)</f>
        <v>0</v>
      </c>
      <c r="BF652" s="185">
        <f>IF(N652="snížená",J652,0)</f>
        <v>0</v>
      </c>
      <c r="BG652" s="185">
        <f>IF(N652="zákl. přenesená",J652,0)</f>
        <v>0</v>
      </c>
      <c r="BH652" s="185">
        <f>IF(N652="sníž. přenesená",J652,0)</f>
        <v>0</v>
      </c>
      <c r="BI652" s="185">
        <f>IF(N652="nulová",J652,0)</f>
        <v>0</v>
      </c>
      <c r="BJ652" s="17" t="s">
        <v>79</v>
      </c>
      <c r="BK652" s="185">
        <f>ROUND(I652*H652,2)</f>
        <v>0</v>
      </c>
      <c r="BL652" s="17" t="s">
        <v>125</v>
      </c>
      <c r="BM652" s="184" t="s">
        <v>866</v>
      </c>
    </row>
    <row r="653" spans="1:65" s="2" customFormat="1" ht="10.199999999999999">
      <c r="A653" s="34"/>
      <c r="B653" s="35"/>
      <c r="C653" s="36"/>
      <c r="D653" s="186" t="s">
        <v>127</v>
      </c>
      <c r="E653" s="36"/>
      <c r="F653" s="187" t="s">
        <v>865</v>
      </c>
      <c r="G653" s="36"/>
      <c r="H653" s="36"/>
      <c r="I653" s="188"/>
      <c r="J653" s="36"/>
      <c r="K653" s="36"/>
      <c r="L653" s="39"/>
      <c r="M653" s="189"/>
      <c r="N653" s="190"/>
      <c r="O653" s="64"/>
      <c r="P653" s="64"/>
      <c r="Q653" s="64"/>
      <c r="R653" s="64"/>
      <c r="S653" s="64"/>
      <c r="T653" s="65"/>
      <c r="U653" s="34"/>
      <c r="V653" s="34"/>
      <c r="W653" s="34"/>
      <c r="X653" s="34"/>
      <c r="Y653" s="34"/>
      <c r="Z653" s="34"/>
      <c r="AA653" s="34"/>
      <c r="AB653" s="34"/>
      <c r="AC653" s="34"/>
      <c r="AD653" s="34"/>
      <c r="AE653" s="34"/>
      <c r="AT653" s="17" t="s">
        <v>127</v>
      </c>
      <c r="AU653" s="17" t="s">
        <v>82</v>
      </c>
    </row>
    <row r="654" spans="1:65" s="13" customFormat="1" ht="10.199999999999999">
      <c r="B654" s="193"/>
      <c r="C654" s="194"/>
      <c r="D654" s="186" t="s">
        <v>131</v>
      </c>
      <c r="E654" s="195" t="s">
        <v>19</v>
      </c>
      <c r="F654" s="196" t="s">
        <v>867</v>
      </c>
      <c r="G654" s="194"/>
      <c r="H654" s="197">
        <v>1</v>
      </c>
      <c r="I654" s="198"/>
      <c r="J654" s="194"/>
      <c r="K654" s="194"/>
      <c r="L654" s="199"/>
      <c r="M654" s="200"/>
      <c r="N654" s="201"/>
      <c r="O654" s="201"/>
      <c r="P654" s="201"/>
      <c r="Q654" s="201"/>
      <c r="R654" s="201"/>
      <c r="S654" s="201"/>
      <c r="T654" s="202"/>
      <c r="AT654" s="203" t="s">
        <v>131</v>
      </c>
      <c r="AU654" s="203" t="s">
        <v>82</v>
      </c>
      <c r="AV654" s="13" t="s">
        <v>82</v>
      </c>
      <c r="AW654" s="13" t="s">
        <v>33</v>
      </c>
      <c r="AX654" s="13" t="s">
        <v>79</v>
      </c>
      <c r="AY654" s="203" t="s">
        <v>118</v>
      </c>
    </row>
    <row r="655" spans="1:65" s="2" customFormat="1" ht="14.4" customHeight="1">
      <c r="A655" s="34"/>
      <c r="B655" s="35"/>
      <c r="C655" s="215" t="s">
        <v>868</v>
      </c>
      <c r="D655" s="215" t="s">
        <v>568</v>
      </c>
      <c r="E655" s="216" t="s">
        <v>869</v>
      </c>
      <c r="F655" s="217" t="s">
        <v>870</v>
      </c>
      <c r="G655" s="218" t="s">
        <v>123</v>
      </c>
      <c r="H655" s="219">
        <v>3</v>
      </c>
      <c r="I655" s="220"/>
      <c r="J655" s="221">
        <f>ROUND(I655*H655,2)</f>
        <v>0</v>
      </c>
      <c r="K655" s="217" t="s">
        <v>19</v>
      </c>
      <c r="L655" s="222"/>
      <c r="M655" s="223" t="s">
        <v>19</v>
      </c>
      <c r="N655" s="224" t="s">
        <v>42</v>
      </c>
      <c r="O655" s="64"/>
      <c r="P655" s="182">
        <f>O655*H655</f>
        <v>0</v>
      </c>
      <c r="Q655" s="182">
        <v>3.8</v>
      </c>
      <c r="R655" s="182">
        <f>Q655*H655</f>
        <v>11.399999999999999</v>
      </c>
      <c r="S655" s="182">
        <v>0</v>
      </c>
      <c r="T655" s="183">
        <f>S655*H655</f>
        <v>0</v>
      </c>
      <c r="U655" s="34"/>
      <c r="V655" s="34"/>
      <c r="W655" s="34"/>
      <c r="X655" s="34"/>
      <c r="Y655" s="34"/>
      <c r="Z655" s="34"/>
      <c r="AA655" s="34"/>
      <c r="AB655" s="34"/>
      <c r="AC655" s="34"/>
      <c r="AD655" s="34"/>
      <c r="AE655" s="34"/>
      <c r="AR655" s="184" t="s">
        <v>195</v>
      </c>
      <c r="AT655" s="184" t="s">
        <v>568</v>
      </c>
      <c r="AU655" s="184" t="s">
        <v>82</v>
      </c>
      <c r="AY655" s="17" t="s">
        <v>118</v>
      </c>
      <c r="BE655" s="185">
        <f>IF(N655="základní",J655,0)</f>
        <v>0</v>
      </c>
      <c r="BF655" s="185">
        <f>IF(N655="snížená",J655,0)</f>
        <v>0</v>
      </c>
      <c r="BG655" s="185">
        <f>IF(N655="zákl. přenesená",J655,0)</f>
        <v>0</v>
      </c>
      <c r="BH655" s="185">
        <f>IF(N655="sníž. přenesená",J655,0)</f>
        <v>0</v>
      </c>
      <c r="BI655" s="185">
        <f>IF(N655="nulová",J655,0)</f>
        <v>0</v>
      </c>
      <c r="BJ655" s="17" t="s">
        <v>79</v>
      </c>
      <c r="BK655" s="185">
        <f>ROUND(I655*H655,2)</f>
        <v>0</v>
      </c>
      <c r="BL655" s="17" t="s">
        <v>125</v>
      </c>
      <c r="BM655" s="184" t="s">
        <v>871</v>
      </c>
    </row>
    <row r="656" spans="1:65" s="2" customFormat="1" ht="10.199999999999999">
      <c r="A656" s="34"/>
      <c r="B656" s="35"/>
      <c r="C656" s="36"/>
      <c r="D656" s="186" t="s">
        <v>127</v>
      </c>
      <c r="E656" s="36"/>
      <c r="F656" s="187" t="s">
        <v>870</v>
      </c>
      <c r="G656" s="36"/>
      <c r="H656" s="36"/>
      <c r="I656" s="188"/>
      <c r="J656" s="36"/>
      <c r="K656" s="36"/>
      <c r="L656" s="39"/>
      <c r="M656" s="189"/>
      <c r="N656" s="190"/>
      <c r="O656" s="64"/>
      <c r="P656" s="64"/>
      <c r="Q656" s="64"/>
      <c r="R656" s="64"/>
      <c r="S656" s="64"/>
      <c r="T656" s="65"/>
      <c r="U656" s="34"/>
      <c r="V656" s="34"/>
      <c r="W656" s="34"/>
      <c r="X656" s="34"/>
      <c r="Y656" s="34"/>
      <c r="Z656" s="34"/>
      <c r="AA656" s="34"/>
      <c r="AB656" s="34"/>
      <c r="AC656" s="34"/>
      <c r="AD656" s="34"/>
      <c r="AE656" s="34"/>
      <c r="AT656" s="17" t="s">
        <v>127</v>
      </c>
      <c r="AU656" s="17" t="s">
        <v>82</v>
      </c>
    </row>
    <row r="657" spans="1:65" s="13" customFormat="1" ht="10.199999999999999">
      <c r="B657" s="193"/>
      <c r="C657" s="194"/>
      <c r="D657" s="186" t="s">
        <v>131</v>
      </c>
      <c r="E657" s="195" t="s">
        <v>19</v>
      </c>
      <c r="F657" s="196" t="s">
        <v>872</v>
      </c>
      <c r="G657" s="194"/>
      <c r="H657" s="197">
        <v>3</v>
      </c>
      <c r="I657" s="198"/>
      <c r="J657" s="194"/>
      <c r="K657" s="194"/>
      <c r="L657" s="199"/>
      <c r="M657" s="200"/>
      <c r="N657" s="201"/>
      <c r="O657" s="201"/>
      <c r="P657" s="201"/>
      <c r="Q657" s="201"/>
      <c r="R657" s="201"/>
      <c r="S657" s="201"/>
      <c r="T657" s="202"/>
      <c r="AT657" s="203" t="s">
        <v>131</v>
      </c>
      <c r="AU657" s="203" t="s">
        <v>82</v>
      </c>
      <c r="AV657" s="13" t="s">
        <v>82</v>
      </c>
      <c r="AW657" s="13" t="s">
        <v>33</v>
      </c>
      <c r="AX657" s="13" t="s">
        <v>79</v>
      </c>
      <c r="AY657" s="203" t="s">
        <v>118</v>
      </c>
    </row>
    <row r="658" spans="1:65" s="2" customFormat="1" ht="14.4" customHeight="1">
      <c r="A658" s="34"/>
      <c r="B658" s="35"/>
      <c r="C658" s="215" t="s">
        <v>873</v>
      </c>
      <c r="D658" s="215" t="s">
        <v>568</v>
      </c>
      <c r="E658" s="216" t="s">
        <v>874</v>
      </c>
      <c r="F658" s="217" t="s">
        <v>875</v>
      </c>
      <c r="G658" s="218" t="s">
        <v>123</v>
      </c>
      <c r="H658" s="219">
        <v>1</v>
      </c>
      <c r="I658" s="220"/>
      <c r="J658" s="221">
        <f>ROUND(I658*H658,2)</f>
        <v>0</v>
      </c>
      <c r="K658" s="217" t="s">
        <v>19</v>
      </c>
      <c r="L658" s="222"/>
      <c r="M658" s="223" t="s">
        <v>19</v>
      </c>
      <c r="N658" s="224" t="s">
        <v>42</v>
      </c>
      <c r="O658" s="64"/>
      <c r="P658" s="182">
        <f>O658*H658</f>
        <v>0</v>
      </c>
      <c r="Q658" s="182">
        <v>3.8</v>
      </c>
      <c r="R658" s="182">
        <f>Q658*H658</f>
        <v>3.8</v>
      </c>
      <c r="S658" s="182">
        <v>0</v>
      </c>
      <c r="T658" s="183">
        <f>S658*H658</f>
        <v>0</v>
      </c>
      <c r="U658" s="34"/>
      <c r="V658" s="34"/>
      <c r="W658" s="34"/>
      <c r="X658" s="34"/>
      <c r="Y658" s="34"/>
      <c r="Z658" s="34"/>
      <c r="AA658" s="34"/>
      <c r="AB658" s="34"/>
      <c r="AC658" s="34"/>
      <c r="AD658" s="34"/>
      <c r="AE658" s="34"/>
      <c r="AR658" s="184" t="s">
        <v>195</v>
      </c>
      <c r="AT658" s="184" t="s">
        <v>568</v>
      </c>
      <c r="AU658" s="184" t="s">
        <v>82</v>
      </c>
      <c r="AY658" s="17" t="s">
        <v>118</v>
      </c>
      <c r="BE658" s="185">
        <f>IF(N658="základní",J658,0)</f>
        <v>0</v>
      </c>
      <c r="BF658" s="185">
        <f>IF(N658="snížená",J658,0)</f>
        <v>0</v>
      </c>
      <c r="BG658" s="185">
        <f>IF(N658="zákl. přenesená",J658,0)</f>
        <v>0</v>
      </c>
      <c r="BH658" s="185">
        <f>IF(N658="sníž. přenesená",J658,0)</f>
        <v>0</v>
      </c>
      <c r="BI658" s="185">
        <f>IF(N658="nulová",J658,0)</f>
        <v>0</v>
      </c>
      <c r="BJ658" s="17" t="s">
        <v>79</v>
      </c>
      <c r="BK658" s="185">
        <f>ROUND(I658*H658,2)</f>
        <v>0</v>
      </c>
      <c r="BL658" s="17" t="s">
        <v>125</v>
      </c>
      <c r="BM658" s="184" t="s">
        <v>876</v>
      </c>
    </row>
    <row r="659" spans="1:65" s="2" customFormat="1" ht="10.199999999999999">
      <c r="A659" s="34"/>
      <c r="B659" s="35"/>
      <c r="C659" s="36"/>
      <c r="D659" s="186" t="s">
        <v>127</v>
      </c>
      <c r="E659" s="36"/>
      <c r="F659" s="187" t="s">
        <v>875</v>
      </c>
      <c r="G659" s="36"/>
      <c r="H659" s="36"/>
      <c r="I659" s="188"/>
      <c r="J659" s="36"/>
      <c r="K659" s="36"/>
      <c r="L659" s="39"/>
      <c r="M659" s="189"/>
      <c r="N659" s="190"/>
      <c r="O659" s="64"/>
      <c r="P659" s="64"/>
      <c r="Q659" s="64"/>
      <c r="R659" s="64"/>
      <c r="S659" s="64"/>
      <c r="T659" s="65"/>
      <c r="U659" s="34"/>
      <c r="V659" s="34"/>
      <c r="W659" s="34"/>
      <c r="X659" s="34"/>
      <c r="Y659" s="34"/>
      <c r="Z659" s="34"/>
      <c r="AA659" s="34"/>
      <c r="AB659" s="34"/>
      <c r="AC659" s="34"/>
      <c r="AD659" s="34"/>
      <c r="AE659" s="34"/>
      <c r="AT659" s="17" t="s">
        <v>127</v>
      </c>
      <c r="AU659" s="17" t="s">
        <v>82</v>
      </c>
    </row>
    <row r="660" spans="1:65" s="13" customFormat="1" ht="10.199999999999999">
      <c r="B660" s="193"/>
      <c r="C660" s="194"/>
      <c r="D660" s="186" t="s">
        <v>131</v>
      </c>
      <c r="E660" s="195" t="s">
        <v>19</v>
      </c>
      <c r="F660" s="196" t="s">
        <v>877</v>
      </c>
      <c r="G660" s="194"/>
      <c r="H660" s="197">
        <v>1</v>
      </c>
      <c r="I660" s="198"/>
      <c r="J660" s="194"/>
      <c r="K660" s="194"/>
      <c r="L660" s="199"/>
      <c r="M660" s="200"/>
      <c r="N660" s="201"/>
      <c r="O660" s="201"/>
      <c r="P660" s="201"/>
      <c r="Q660" s="201"/>
      <c r="R660" s="201"/>
      <c r="S660" s="201"/>
      <c r="T660" s="202"/>
      <c r="AT660" s="203" t="s">
        <v>131</v>
      </c>
      <c r="AU660" s="203" t="s">
        <v>82</v>
      </c>
      <c r="AV660" s="13" t="s">
        <v>82</v>
      </c>
      <c r="AW660" s="13" t="s">
        <v>33</v>
      </c>
      <c r="AX660" s="13" t="s">
        <v>79</v>
      </c>
      <c r="AY660" s="203" t="s">
        <v>118</v>
      </c>
    </row>
    <row r="661" spans="1:65" s="2" customFormat="1" ht="14.4" customHeight="1">
      <c r="A661" s="34"/>
      <c r="B661" s="35"/>
      <c r="C661" s="215" t="s">
        <v>878</v>
      </c>
      <c r="D661" s="215" t="s">
        <v>568</v>
      </c>
      <c r="E661" s="216" t="s">
        <v>879</v>
      </c>
      <c r="F661" s="217" t="s">
        <v>880</v>
      </c>
      <c r="G661" s="218" t="s">
        <v>123</v>
      </c>
      <c r="H661" s="219">
        <v>3</v>
      </c>
      <c r="I661" s="220"/>
      <c r="J661" s="221">
        <f>ROUND(I661*H661,2)</f>
        <v>0</v>
      </c>
      <c r="K661" s="217" t="s">
        <v>19</v>
      </c>
      <c r="L661" s="222"/>
      <c r="M661" s="223" t="s">
        <v>19</v>
      </c>
      <c r="N661" s="224" t="s">
        <v>42</v>
      </c>
      <c r="O661" s="64"/>
      <c r="P661" s="182">
        <f>O661*H661</f>
        <v>0</v>
      </c>
      <c r="Q661" s="182">
        <v>3.8</v>
      </c>
      <c r="R661" s="182">
        <f>Q661*H661</f>
        <v>11.399999999999999</v>
      </c>
      <c r="S661" s="182">
        <v>0</v>
      </c>
      <c r="T661" s="183">
        <f>S661*H661</f>
        <v>0</v>
      </c>
      <c r="U661" s="34"/>
      <c r="V661" s="34"/>
      <c r="W661" s="34"/>
      <c r="X661" s="34"/>
      <c r="Y661" s="34"/>
      <c r="Z661" s="34"/>
      <c r="AA661" s="34"/>
      <c r="AB661" s="34"/>
      <c r="AC661" s="34"/>
      <c r="AD661" s="34"/>
      <c r="AE661" s="34"/>
      <c r="AR661" s="184" t="s">
        <v>195</v>
      </c>
      <c r="AT661" s="184" t="s">
        <v>568</v>
      </c>
      <c r="AU661" s="184" t="s">
        <v>82</v>
      </c>
      <c r="AY661" s="17" t="s">
        <v>118</v>
      </c>
      <c r="BE661" s="185">
        <f>IF(N661="základní",J661,0)</f>
        <v>0</v>
      </c>
      <c r="BF661" s="185">
        <f>IF(N661="snížená",J661,0)</f>
        <v>0</v>
      </c>
      <c r="BG661" s="185">
        <f>IF(N661="zákl. přenesená",J661,0)</f>
        <v>0</v>
      </c>
      <c r="BH661" s="185">
        <f>IF(N661="sníž. přenesená",J661,0)</f>
        <v>0</v>
      </c>
      <c r="BI661" s="185">
        <f>IF(N661="nulová",J661,0)</f>
        <v>0</v>
      </c>
      <c r="BJ661" s="17" t="s">
        <v>79</v>
      </c>
      <c r="BK661" s="185">
        <f>ROUND(I661*H661,2)</f>
        <v>0</v>
      </c>
      <c r="BL661" s="17" t="s">
        <v>125</v>
      </c>
      <c r="BM661" s="184" t="s">
        <v>881</v>
      </c>
    </row>
    <row r="662" spans="1:65" s="2" customFormat="1" ht="10.199999999999999">
      <c r="A662" s="34"/>
      <c r="B662" s="35"/>
      <c r="C662" s="36"/>
      <c r="D662" s="186" t="s">
        <v>127</v>
      </c>
      <c r="E662" s="36"/>
      <c r="F662" s="187" t="s">
        <v>880</v>
      </c>
      <c r="G662" s="36"/>
      <c r="H662" s="36"/>
      <c r="I662" s="188"/>
      <c r="J662" s="36"/>
      <c r="K662" s="36"/>
      <c r="L662" s="39"/>
      <c r="M662" s="189"/>
      <c r="N662" s="190"/>
      <c r="O662" s="64"/>
      <c r="P662" s="64"/>
      <c r="Q662" s="64"/>
      <c r="R662" s="64"/>
      <c r="S662" s="64"/>
      <c r="T662" s="65"/>
      <c r="U662" s="34"/>
      <c r="V662" s="34"/>
      <c r="W662" s="34"/>
      <c r="X662" s="34"/>
      <c r="Y662" s="34"/>
      <c r="Z662" s="34"/>
      <c r="AA662" s="34"/>
      <c r="AB662" s="34"/>
      <c r="AC662" s="34"/>
      <c r="AD662" s="34"/>
      <c r="AE662" s="34"/>
      <c r="AT662" s="17" t="s">
        <v>127</v>
      </c>
      <c r="AU662" s="17" t="s">
        <v>82</v>
      </c>
    </row>
    <row r="663" spans="1:65" s="13" customFormat="1" ht="10.199999999999999">
      <c r="B663" s="193"/>
      <c r="C663" s="194"/>
      <c r="D663" s="186" t="s">
        <v>131</v>
      </c>
      <c r="E663" s="195" t="s">
        <v>19</v>
      </c>
      <c r="F663" s="196" t="s">
        <v>882</v>
      </c>
      <c r="G663" s="194"/>
      <c r="H663" s="197">
        <v>3</v>
      </c>
      <c r="I663" s="198"/>
      <c r="J663" s="194"/>
      <c r="K663" s="194"/>
      <c r="L663" s="199"/>
      <c r="M663" s="200"/>
      <c r="N663" s="201"/>
      <c r="O663" s="201"/>
      <c r="P663" s="201"/>
      <c r="Q663" s="201"/>
      <c r="R663" s="201"/>
      <c r="S663" s="201"/>
      <c r="T663" s="202"/>
      <c r="AT663" s="203" t="s">
        <v>131</v>
      </c>
      <c r="AU663" s="203" t="s">
        <v>82</v>
      </c>
      <c r="AV663" s="13" t="s">
        <v>82</v>
      </c>
      <c r="AW663" s="13" t="s">
        <v>33</v>
      </c>
      <c r="AX663" s="13" t="s">
        <v>79</v>
      </c>
      <c r="AY663" s="203" t="s">
        <v>118</v>
      </c>
    </row>
    <row r="664" spans="1:65" s="2" customFormat="1" ht="14.4" customHeight="1">
      <c r="A664" s="34"/>
      <c r="B664" s="35"/>
      <c r="C664" s="215" t="s">
        <v>883</v>
      </c>
      <c r="D664" s="215" t="s">
        <v>568</v>
      </c>
      <c r="E664" s="216" t="s">
        <v>884</v>
      </c>
      <c r="F664" s="217" t="s">
        <v>885</v>
      </c>
      <c r="G664" s="218" t="s">
        <v>123</v>
      </c>
      <c r="H664" s="219">
        <v>1</v>
      </c>
      <c r="I664" s="220"/>
      <c r="J664" s="221">
        <f>ROUND(I664*H664,2)</f>
        <v>0</v>
      </c>
      <c r="K664" s="217" t="s">
        <v>19</v>
      </c>
      <c r="L664" s="222"/>
      <c r="M664" s="223" t="s">
        <v>19</v>
      </c>
      <c r="N664" s="224" t="s">
        <v>42</v>
      </c>
      <c r="O664" s="64"/>
      <c r="P664" s="182">
        <f>O664*H664</f>
        <v>0</v>
      </c>
      <c r="Q664" s="182">
        <v>3.3</v>
      </c>
      <c r="R664" s="182">
        <f>Q664*H664</f>
        <v>3.3</v>
      </c>
      <c r="S664" s="182">
        <v>0</v>
      </c>
      <c r="T664" s="183">
        <f>S664*H664</f>
        <v>0</v>
      </c>
      <c r="U664" s="34"/>
      <c r="V664" s="34"/>
      <c r="W664" s="34"/>
      <c r="X664" s="34"/>
      <c r="Y664" s="34"/>
      <c r="Z664" s="34"/>
      <c r="AA664" s="34"/>
      <c r="AB664" s="34"/>
      <c r="AC664" s="34"/>
      <c r="AD664" s="34"/>
      <c r="AE664" s="34"/>
      <c r="AR664" s="184" t="s">
        <v>195</v>
      </c>
      <c r="AT664" s="184" t="s">
        <v>568</v>
      </c>
      <c r="AU664" s="184" t="s">
        <v>82</v>
      </c>
      <c r="AY664" s="17" t="s">
        <v>118</v>
      </c>
      <c r="BE664" s="185">
        <f>IF(N664="základní",J664,0)</f>
        <v>0</v>
      </c>
      <c r="BF664" s="185">
        <f>IF(N664="snížená",J664,0)</f>
        <v>0</v>
      </c>
      <c r="BG664" s="185">
        <f>IF(N664="zákl. přenesená",J664,0)</f>
        <v>0</v>
      </c>
      <c r="BH664" s="185">
        <f>IF(N664="sníž. přenesená",J664,0)</f>
        <v>0</v>
      </c>
      <c r="BI664" s="185">
        <f>IF(N664="nulová",J664,0)</f>
        <v>0</v>
      </c>
      <c r="BJ664" s="17" t="s">
        <v>79</v>
      </c>
      <c r="BK664" s="185">
        <f>ROUND(I664*H664,2)</f>
        <v>0</v>
      </c>
      <c r="BL664" s="17" t="s">
        <v>125</v>
      </c>
      <c r="BM664" s="184" t="s">
        <v>886</v>
      </c>
    </row>
    <row r="665" spans="1:65" s="2" customFormat="1" ht="10.199999999999999">
      <c r="A665" s="34"/>
      <c r="B665" s="35"/>
      <c r="C665" s="36"/>
      <c r="D665" s="186" t="s">
        <v>127</v>
      </c>
      <c r="E665" s="36"/>
      <c r="F665" s="187" t="s">
        <v>885</v>
      </c>
      <c r="G665" s="36"/>
      <c r="H665" s="36"/>
      <c r="I665" s="188"/>
      <c r="J665" s="36"/>
      <c r="K665" s="36"/>
      <c r="L665" s="39"/>
      <c r="M665" s="189"/>
      <c r="N665" s="190"/>
      <c r="O665" s="64"/>
      <c r="P665" s="64"/>
      <c r="Q665" s="64"/>
      <c r="R665" s="64"/>
      <c r="S665" s="64"/>
      <c r="T665" s="65"/>
      <c r="U665" s="34"/>
      <c r="V665" s="34"/>
      <c r="W665" s="34"/>
      <c r="X665" s="34"/>
      <c r="Y665" s="34"/>
      <c r="Z665" s="34"/>
      <c r="AA665" s="34"/>
      <c r="AB665" s="34"/>
      <c r="AC665" s="34"/>
      <c r="AD665" s="34"/>
      <c r="AE665" s="34"/>
      <c r="AT665" s="17" t="s">
        <v>127</v>
      </c>
      <c r="AU665" s="17" t="s">
        <v>82</v>
      </c>
    </row>
    <row r="666" spans="1:65" s="13" customFormat="1" ht="10.199999999999999">
      <c r="B666" s="193"/>
      <c r="C666" s="194"/>
      <c r="D666" s="186" t="s">
        <v>131</v>
      </c>
      <c r="E666" s="195" t="s">
        <v>19</v>
      </c>
      <c r="F666" s="196" t="s">
        <v>887</v>
      </c>
      <c r="G666" s="194"/>
      <c r="H666" s="197">
        <v>1</v>
      </c>
      <c r="I666" s="198"/>
      <c r="J666" s="194"/>
      <c r="K666" s="194"/>
      <c r="L666" s="199"/>
      <c r="M666" s="200"/>
      <c r="N666" s="201"/>
      <c r="O666" s="201"/>
      <c r="P666" s="201"/>
      <c r="Q666" s="201"/>
      <c r="R666" s="201"/>
      <c r="S666" s="201"/>
      <c r="T666" s="202"/>
      <c r="AT666" s="203" t="s">
        <v>131</v>
      </c>
      <c r="AU666" s="203" t="s">
        <v>82</v>
      </c>
      <c r="AV666" s="13" t="s">
        <v>82</v>
      </c>
      <c r="AW666" s="13" t="s">
        <v>33</v>
      </c>
      <c r="AX666" s="13" t="s">
        <v>71</v>
      </c>
      <c r="AY666" s="203" t="s">
        <v>118</v>
      </c>
    </row>
    <row r="667" spans="1:65" s="2" customFormat="1" ht="14.4" customHeight="1">
      <c r="A667" s="34"/>
      <c r="B667" s="35"/>
      <c r="C667" s="215" t="s">
        <v>888</v>
      </c>
      <c r="D667" s="215" t="s">
        <v>568</v>
      </c>
      <c r="E667" s="216" t="s">
        <v>889</v>
      </c>
      <c r="F667" s="217" t="s">
        <v>890</v>
      </c>
      <c r="G667" s="218" t="s">
        <v>123</v>
      </c>
      <c r="H667" s="219">
        <v>1</v>
      </c>
      <c r="I667" s="220"/>
      <c r="J667" s="221">
        <f>ROUND(I667*H667,2)</f>
        <v>0</v>
      </c>
      <c r="K667" s="217" t="s">
        <v>19</v>
      </c>
      <c r="L667" s="222"/>
      <c r="M667" s="223" t="s">
        <v>19</v>
      </c>
      <c r="N667" s="224" t="s">
        <v>42</v>
      </c>
      <c r="O667" s="64"/>
      <c r="P667" s="182">
        <f>O667*H667</f>
        <v>0</v>
      </c>
      <c r="Q667" s="182">
        <v>4.9000000000000004</v>
      </c>
      <c r="R667" s="182">
        <f>Q667*H667</f>
        <v>4.9000000000000004</v>
      </c>
      <c r="S667" s="182">
        <v>0</v>
      </c>
      <c r="T667" s="183">
        <f>S667*H667</f>
        <v>0</v>
      </c>
      <c r="U667" s="34"/>
      <c r="V667" s="34"/>
      <c r="W667" s="34"/>
      <c r="X667" s="34"/>
      <c r="Y667" s="34"/>
      <c r="Z667" s="34"/>
      <c r="AA667" s="34"/>
      <c r="AB667" s="34"/>
      <c r="AC667" s="34"/>
      <c r="AD667" s="34"/>
      <c r="AE667" s="34"/>
      <c r="AR667" s="184" t="s">
        <v>195</v>
      </c>
      <c r="AT667" s="184" t="s">
        <v>568</v>
      </c>
      <c r="AU667" s="184" t="s">
        <v>82</v>
      </c>
      <c r="AY667" s="17" t="s">
        <v>118</v>
      </c>
      <c r="BE667" s="185">
        <f>IF(N667="základní",J667,0)</f>
        <v>0</v>
      </c>
      <c r="BF667" s="185">
        <f>IF(N667="snížená",J667,0)</f>
        <v>0</v>
      </c>
      <c r="BG667" s="185">
        <f>IF(N667="zákl. přenesená",J667,0)</f>
        <v>0</v>
      </c>
      <c r="BH667" s="185">
        <f>IF(N667="sníž. přenesená",J667,0)</f>
        <v>0</v>
      </c>
      <c r="BI667" s="185">
        <f>IF(N667="nulová",J667,0)</f>
        <v>0</v>
      </c>
      <c r="BJ667" s="17" t="s">
        <v>79</v>
      </c>
      <c r="BK667" s="185">
        <f>ROUND(I667*H667,2)</f>
        <v>0</v>
      </c>
      <c r="BL667" s="17" t="s">
        <v>125</v>
      </c>
      <c r="BM667" s="184" t="s">
        <v>891</v>
      </c>
    </row>
    <row r="668" spans="1:65" s="2" customFormat="1" ht="10.199999999999999">
      <c r="A668" s="34"/>
      <c r="B668" s="35"/>
      <c r="C668" s="36"/>
      <c r="D668" s="186" t="s">
        <v>127</v>
      </c>
      <c r="E668" s="36"/>
      <c r="F668" s="187" t="s">
        <v>890</v>
      </c>
      <c r="G668" s="36"/>
      <c r="H668" s="36"/>
      <c r="I668" s="188"/>
      <c r="J668" s="36"/>
      <c r="K668" s="36"/>
      <c r="L668" s="39"/>
      <c r="M668" s="189"/>
      <c r="N668" s="190"/>
      <c r="O668" s="64"/>
      <c r="P668" s="64"/>
      <c r="Q668" s="64"/>
      <c r="R668" s="64"/>
      <c r="S668" s="64"/>
      <c r="T668" s="65"/>
      <c r="U668" s="34"/>
      <c r="V668" s="34"/>
      <c r="W668" s="34"/>
      <c r="X668" s="34"/>
      <c r="Y668" s="34"/>
      <c r="Z668" s="34"/>
      <c r="AA668" s="34"/>
      <c r="AB668" s="34"/>
      <c r="AC668" s="34"/>
      <c r="AD668" s="34"/>
      <c r="AE668" s="34"/>
      <c r="AT668" s="17" t="s">
        <v>127</v>
      </c>
      <c r="AU668" s="17" t="s">
        <v>82</v>
      </c>
    </row>
    <row r="669" spans="1:65" s="13" customFormat="1" ht="10.199999999999999">
      <c r="B669" s="193"/>
      <c r="C669" s="194"/>
      <c r="D669" s="186" t="s">
        <v>131</v>
      </c>
      <c r="E669" s="195" t="s">
        <v>19</v>
      </c>
      <c r="F669" s="196" t="s">
        <v>892</v>
      </c>
      <c r="G669" s="194"/>
      <c r="H669" s="197">
        <v>1</v>
      </c>
      <c r="I669" s="198"/>
      <c r="J669" s="194"/>
      <c r="K669" s="194"/>
      <c r="L669" s="199"/>
      <c r="M669" s="200"/>
      <c r="N669" s="201"/>
      <c r="O669" s="201"/>
      <c r="P669" s="201"/>
      <c r="Q669" s="201"/>
      <c r="R669" s="201"/>
      <c r="S669" s="201"/>
      <c r="T669" s="202"/>
      <c r="AT669" s="203" t="s">
        <v>131</v>
      </c>
      <c r="AU669" s="203" t="s">
        <v>82</v>
      </c>
      <c r="AV669" s="13" t="s">
        <v>82</v>
      </c>
      <c r="AW669" s="13" t="s">
        <v>33</v>
      </c>
      <c r="AX669" s="13" t="s">
        <v>79</v>
      </c>
      <c r="AY669" s="203" t="s">
        <v>118</v>
      </c>
    </row>
    <row r="670" spans="1:65" s="2" customFormat="1" ht="14.4" customHeight="1">
      <c r="A670" s="34"/>
      <c r="B670" s="35"/>
      <c r="C670" s="215" t="s">
        <v>893</v>
      </c>
      <c r="D670" s="215" t="s">
        <v>568</v>
      </c>
      <c r="E670" s="216" t="s">
        <v>894</v>
      </c>
      <c r="F670" s="217" t="s">
        <v>895</v>
      </c>
      <c r="G670" s="218" t="s">
        <v>123</v>
      </c>
      <c r="H670" s="219">
        <v>9</v>
      </c>
      <c r="I670" s="220"/>
      <c r="J670" s="221">
        <f>ROUND(I670*H670,2)</f>
        <v>0</v>
      </c>
      <c r="K670" s="217" t="s">
        <v>124</v>
      </c>
      <c r="L670" s="222"/>
      <c r="M670" s="223" t="s">
        <v>19</v>
      </c>
      <c r="N670" s="224" t="s">
        <v>42</v>
      </c>
      <c r="O670" s="64"/>
      <c r="P670" s="182">
        <f>O670*H670</f>
        <v>0</v>
      </c>
      <c r="Q670" s="182">
        <v>0.254</v>
      </c>
      <c r="R670" s="182">
        <f>Q670*H670</f>
        <v>2.286</v>
      </c>
      <c r="S670" s="182">
        <v>0</v>
      </c>
      <c r="T670" s="183">
        <f>S670*H670</f>
        <v>0</v>
      </c>
      <c r="U670" s="34"/>
      <c r="V670" s="34"/>
      <c r="W670" s="34"/>
      <c r="X670" s="34"/>
      <c r="Y670" s="34"/>
      <c r="Z670" s="34"/>
      <c r="AA670" s="34"/>
      <c r="AB670" s="34"/>
      <c r="AC670" s="34"/>
      <c r="AD670" s="34"/>
      <c r="AE670" s="34"/>
      <c r="AR670" s="184" t="s">
        <v>195</v>
      </c>
      <c r="AT670" s="184" t="s">
        <v>568</v>
      </c>
      <c r="AU670" s="184" t="s">
        <v>82</v>
      </c>
      <c r="AY670" s="17" t="s">
        <v>118</v>
      </c>
      <c r="BE670" s="185">
        <f>IF(N670="základní",J670,0)</f>
        <v>0</v>
      </c>
      <c r="BF670" s="185">
        <f>IF(N670="snížená",J670,0)</f>
        <v>0</v>
      </c>
      <c r="BG670" s="185">
        <f>IF(N670="zákl. přenesená",J670,0)</f>
        <v>0</v>
      </c>
      <c r="BH670" s="185">
        <f>IF(N670="sníž. přenesená",J670,0)</f>
        <v>0</v>
      </c>
      <c r="BI670" s="185">
        <f>IF(N670="nulová",J670,0)</f>
        <v>0</v>
      </c>
      <c r="BJ670" s="17" t="s">
        <v>79</v>
      </c>
      <c r="BK670" s="185">
        <f>ROUND(I670*H670,2)</f>
        <v>0</v>
      </c>
      <c r="BL670" s="17" t="s">
        <v>125</v>
      </c>
      <c r="BM670" s="184" t="s">
        <v>896</v>
      </c>
    </row>
    <row r="671" spans="1:65" s="2" customFormat="1" ht="10.199999999999999">
      <c r="A671" s="34"/>
      <c r="B671" s="35"/>
      <c r="C671" s="36"/>
      <c r="D671" s="186" t="s">
        <v>127</v>
      </c>
      <c r="E671" s="36"/>
      <c r="F671" s="187" t="s">
        <v>895</v>
      </c>
      <c r="G671" s="36"/>
      <c r="H671" s="36"/>
      <c r="I671" s="188"/>
      <c r="J671" s="36"/>
      <c r="K671" s="36"/>
      <c r="L671" s="39"/>
      <c r="M671" s="189"/>
      <c r="N671" s="190"/>
      <c r="O671" s="64"/>
      <c r="P671" s="64"/>
      <c r="Q671" s="64"/>
      <c r="R671" s="64"/>
      <c r="S671" s="64"/>
      <c r="T671" s="65"/>
      <c r="U671" s="34"/>
      <c r="V671" s="34"/>
      <c r="W671" s="34"/>
      <c r="X671" s="34"/>
      <c r="Y671" s="34"/>
      <c r="Z671" s="34"/>
      <c r="AA671" s="34"/>
      <c r="AB671" s="34"/>
      <c r="AC671" s="34"/>
      <c r="AD671" s="34"/>
      <c r="AE671" s="34"/>
      <c r="AT671" s="17" t="s">
        <v>127</v>
      </c>
      <c r="AU671" s="17" t="s">
        <v>82</v>
      </c>
    </row>
    <row r="672" spans="1:65" s="2" customFormat="1" ht="10.199999999999999">
      <c r="A672" s="34"/>
      <c r="B672" s="35"/>
      <c r="C672" s="36"/>
      <c r="D672" s="191" t="s">
        <v>129</v>
      </c>
      <c r="E672" s="36"/>
      <c r="F672" s="192" t="s">
        <v>897</v>
      </c>
      <c r="G672" s="36"/>
      <c r="H672" s="36"/>
      <c r="I672" s="188"/>
      <c r="J672" s="36"/>
      <c r="K672" s="36"/>
      <c r="L672" s="39"/>
      <c r="M672" s="189"/>
      <c r="N672" s="190"/>
      <c r="O672" s="64"/>
      <c r="P672" s="64"/>
      <c r="Q672" s="64"/>
      <c r="R672" s="64"/>
      <c r="S672" s="64"/>
      <c r="T672" s="65"/>
      <c r="U672" s="34"/>
      <c r="V672" s="34"/>
      <c r="W672" s="34"/>
      <c r="X672" s="34"/>
      <c r="Y672" s="34"/>
      <c r="Z672" s="34"/>
      <c r="AA672" s="34"/>
      <c r="AB672" s="34"/>
      <c r="AC672" s="34"/>
      <c r="AD672" s="34"/>
      <c r="AE672" s="34"/>
      <c r="AT672" s="17" t="s">
        <v>129</v>
      </c>
      <c r="AU672" s="17" t="s">
        <v>82</v>
      </c>
    </row>
    <row r="673" spans="1:65" s="13" customFormat="1" ht="10.199999999999999">
      <c r="B673" s="193"/>
      <c r="C673" s="194"/>
      <c r="D673" s="186" t="s">
        <v>131</v>
      </c>
      <c r="E673" s="195" t="s">
        <v>19</v>
      </c>
      <c r="F673" s="196" t="s">
        <v>898</v>
      </c>
      <c r="G673" s="194"/>
      <c r="H673" s="197">
        <v>8</v>
      </c>
      <c r="I673" s="198"/>
      <c r="J673" s="194"/>
      <c r="K673" s="194"/>
      <c r="L673" s="199"/>
      <c r="M673" s="200"/>
      <c r="N673" s="201"/>
      <c r="O673" s="201"/>
      <c r="P673" s="201"/>
      <c r="Q673" s="201"/>
      <c r="R673" s="201"/>
      <c r="S673" s="201"/>
      <c r="T673" s="202"/>
      <c r="AT673" s="203" t="s">
        <v>131</v>
      </c>
      <c r="AU673" s="203" t="s">
        <v>82</v>
      </c>
      <c r="AV673" s="13" t="s">
        <v>82</v>
      </c>
      <c r="AW673" s="13" t="s">
        <v>33</v>
      </c>
      <c r="AX673" s="13" t="s">
        <v>71</v>
      </c>
      <c r="AY673" s="203" t="s">
        <v>118</v>
      </c>
    </row>
    <row r="674" spans="1:65" s="13" customFormat="1" ht="10.199999999999999">
      <c r="B674" s="193"/>
      <c r="C674" s="194"/>
      <c r="D674" s="186" t="s">
        <v>131</v>
      </c>
      <c r="E674" s="195" t="s">
        <v>19</v>
      </c>
      <c r="F674" s="196" t="s">
        <v>899</v>
      </c>
      <c r="G674" s="194"/>
      <c r="H674" s="197">
        <v>1</v>
      </c>
      <c r="I674" s="198"/>
      <c r="J674" s="194"/>
      <c r="K674" s="194"/>
      <c r="L674" s="199"/>
      <c r="M674" s="200"/>
      <c r="N674" s="201"/>
      <c r="O674" s="201"/>
      <c r="P674" s="201"/>
      <c r="Q674" s="201"/>
      <c r="R674" s="201"/>
      <c r="S674" s="201"/>
      <c r="T674" s="202"/>
      <c r="AT674" s="203" t="s">
        <v>131</v>
      </c>
      <c r="AU674" s="203" t="s">
        <v>82</v>
      </c>
      <c r="AV674" s="13" t="s">
        <v>82</v>
      </c>
      <c r="AW674" s="13" t="s">
        <v>33</v>
      </c>
      <c r="AX674" s="13" t="s">
        <v>71</v>
      </c>
      <c r="AY674" s="203" t="s">
        <v>118</v>
      </c>
    </row>
    <row r="675" spans="1:65" s="2" customFormat="1" ht="14.4" customHeight="1">
      <c r="A675" s="34"/>
      <c r="B675" s="35"/>
      <c r="C675" s="215" t="s">
        <v>900</v>
      </c>
      <c r="D675" s="215" t="s">
        <v>568</v>
      </c>
      <c r="E675" s="216" t="s">
        <v>901</v>
      </c>
      <c r="F675" s="217" t="s">
        <v>902</v>
      </c>
      <c r="G675" s="218" t="s">
        <v>123</v>
      </c>
      <c r="H675" s="219">
        <v>7</v>
      </c>
      <c r="I675" s="220"/>
      <c r="J675" s="221">
        <f>ROUND(I675*H675,2)</f>
        <v>0</v>
      </c>
      <c r="K675" s="217" t="s">
        <v>124</v>
      </c>
      <c r="L675" s="222"/>
      <c r="M675" s="223" t="s">
        <v>19</v>
      </c>
      <c r="N675" s="224" t="s">
        <v>42</v>
      </c>
      <c r="O675" s="64"/>
      <c r="P675" s="182">
        <f>O675*H675</f>
        <v>0</v>
      </c>
      <c r="Q675" s="182">
        <v>0.50600000000000001</v>
      </c>
      <c r="R675" s="182">
        <f>Q675*H675</f>
        <v>3.5419999999999998</v>
      </c>
      <c r="S675" s="182">
        <v>0</v>
      </c>
      <c r="T675" s="183">
        <f>S675*H675</f>
        <v>0</v>
      </c>
      <c r="U675" s="34"/>
      <c r="V675" s="34"/>
      <c r="W675" s="34"/>
      <c r="X675" s="34"/>
      <c r="Y675" s="34"/>
      <c r="Z675" s="34"/>
      <c r="AA675" s="34"/>
      <c r="AB675" s="34"/>
      <c r="AC675" s="34"/>
      <c r="AD675" s="34"/>
      <c r="AE675" s="34"/>
      <c r="AR675" s="184" t="s">
        <v>195</v>
      </c>
      <c r="AT675" s="184" t="s">
        <v>568</v>
      </c>
      <c r="AU675" s="184" t="s">
        <v>82</v>
      </c>
      <c r="AY675" s="17" t="s">
        <v>118</v>
      </c>
      <c r="BE675" s="185">
        <f>IF(N675="základní",J675,0)</f>
        <v>0</v>
      </c>
      <c r="BF675" s="185">
        <f>IF(N675="snížená",J675,0)</f>
        <v>0</v>
      </c>
      <c r="BG675" s="185">
        <f>IF(N675="zákl. přenesená",J675,0)</f>
        <v>0</v>
      </c>
      <c r="BH675" s="185">
        <f>IF(N675="sníž. přenesená",J675,0)</f>
        <v>0</v>
      </c>
      <c r="BI675" s="185">
        <f>IF(N675="nulová",J675,0)</f>
        <v>0</v>
      </c>
      <c r="BJ675" s="17" t="s">
        <v>79</v>
      </c>
      <c r="BK675" s="185">
        <f>ROUND(I675*H675,2)</f>
        <v>0</v>
      </c>
      <c r="BL675" s="17" t="s">
        <v>125</v>
      </c>
      <c r="BM675" s="184" t="s">
        <v>903</v>
      </c>
    </row>
    <row r="676" spans="1:65" s="2" customFormat="1" ht="10.199999999999999">
      <c r="A676" s="34"/>
      <c r="B676" s="35"/>
      <c r="C676" s="36"/>
      <c r="D676" s="186" t="s">
        <v>127</v>
      </c>
      <c r="E676" s="36"/>
      <c r="F676" s="187" t="s">
        <v>902</v>
      </c>
      <c r="G676" s="36"/>
      <c r="H676" s="36"/>
      <c r="I676" s="188"/>
      <c r="J676" s="36"/>
      <c r="K676" s="36"/>
      <c r="L676" s="39"/>
      <c r="M676" s="189"/>
      <c r="N676" s="190"/>
      <c r="O676" s="64"/>
      <c r="P676" s="64"/>
      <c r="Q676" s="64"/>
      <c r="R676" s="64"/>
      <c r="S676" s="64"/>
      <c r="T676" s="65"/>
      <c r="U676" s="34"/>
      <c r="V676" s="34"/>
      <c r="W676" s="34"/>
      <c r="X676" s="34"/>
      <c r="Y676" s="34"/>
      <c r="Z676" s="34"/>
      <c r="AA676" s="34"/>
      <c r="AB676" s="34"/>
      <c r="AC676" s="34"/>
      <c r="AD676" s="34"/>
      <c r="AE676" s="34"/>
      <c r="AT676" s="17" t="s">
        <v>127</v>
      </c>
      <c r="AU676" s="17" t="s">
        <v>82</v>
      </c>
    </row>
    <row r="677" spans="1:65" s="2" customFormat="1" ht="10.199999999999999">
      <c r="A677" s="34"/>
      <c r="B677" s="35"/>
      <c r="C677" s="36"/>
      <c r="D677" s="191" t="s">
        <v>129</v>
      </c>
      <c r="E677" s="36"/>
      <c r="F677" s="192" t="s">
        <v>904</v>
      </c>
      <c r="G677" s="36"/>
      <c r="H677" s="36"/>
      <c r="I677" s="188"/>
      <c r="J677" s="36"/>
      <c r="K677" s="36"/>
      <c r="L677" s="39"/>
      <c r="M677" s="189"/>
      <c r="N677" s="190"/>
      <c r="O677" s="64"/>
      <c r="P677" s="64"/>
      <c r="Q677" s="64"/>
      <c r="R677" s="64"/>
      <c r="S677" s="64"/>
      <c r="T677" s="65"/>
      <c r="U677" s="34"/>
      <c r="V677" s="34"/>
      <c r="W677" s="34"/>
      <c r="X677" s="34"/>
      <c r="Y677" s="34"/>
      <c r="Z677" s="34"/>
      <c r="AA677" s="34"/>
      <c r="AB677" s="34"/>
      <c r="AC677" s="34"/>
      <c r="AD677" s="34"/>
      <c r="AE677" s="34"/>
      <c r="AT677" s="17" t="s">
        <v>129</v>
      </c>
      <c r="AU677" s="17" t="s">
        <v>82</v>
      </c>
    </row>
    <row r="678" spans="1:65" s="13" customFormat="1" ht="10.199999999999999">
      <c r="B678" s="193"/>
      <c r="C678" s="194"/>
      <c r="D678" s="186" t="s">
        <v>131</v>
      </c>
      <c r="E678" s="195" t="s">
        <v>19</v>
      </c>
      <c r="F678" s="196" t="s">
        <v>905</v>
      </c>
      <c r="G678" s="194"/>
      <c r="H678" s="197">
        <v>6</v>
      </c>
      <c r="I678" s="198"/>
      <c r="J678" s="194"/>
      <c r="K678" s="194"/>
      <c r="L678" s="199"/>
      <c r="M678" s="200"/>
      <c r="N678" s="201"/>
      <c r="O678" s="201"/>
      <c r="P678" s="201"/>
      <c r="Q678" s="201"/>
      <c r="R678" s="201"/>
      <c r="S678" s="201"/>
      <c r="T678" s="202"/>
      <c r="AT678" s="203" t="s">
        <v>131</v>
      </c>
      <c r="AU678" s="203" t="s">
        <v>82</v>
      </c>
      <c r="AV678" s="13" t="s">
        <v>82</v>
      </c>
      <c r="AW678" s="13" t="s">
        <v>33</v>
      </c>
      <c r="AX678" s="13" t="s">
        <v>71</v>
      </c>
      <c r="AY678" s="203" t="s">
        <v>118</v>
      </c>
    </row>
    <row r="679" spans="1:65" s="13" customFormat="1" ht="10.199999999999999">
      <c r="B679" s="193"/>
      <c r="C679" s="194"/>
      <c r="D679" s="186" t="s">
        <v>131</v>
      </c>
      <c r="E679" s="195" t="s">
        <v>19</v>
      </c>
      <c r="F679" s="196" t="s">
        <v>906</v>
      </c>
      <c r="G679" s="194"/>
      <c r="H679" s="197">
        <v>1</v>
      </c>
      <c r="I679" s="198"/>
      <c r="J679" s="194"/>
      <c r="K679" s="194"/>
      <c r="L679" s="199"/>
      <c r="M679" s="200"/>
      <c r="N679" s="201"/>
      <c r="O679" s="201"/>
      <c r="P679" s="201"/>
      <c r="Q679" s="201"/>
      <c r="R679" s="201"/>
      <c r="S679" s="201"/>
      <c r="T679" s="202"/>
      <c r="AT679" s="203" t="s">
        <v>131</v>
      </c>
      <c r="AU679" s="203" t="s">
        <v>82</v>
      </c>
      <c r="AV679" s="13" t="s">
        <v>82</v>
      </c>
      <c r="AW679" s="13" t="s">
        <v>33</v>
      </c>
      <c r="AX679" s="13" t="s">
        <v>71</v>
      </c>
      <c r="AY679" s="203" t="s">
        <v>118</v>
      </c>
    </row>
    <row r="680" spans="1:65" s="2" customFormat="1" ht="14.4" customHeight="1">
      <c r="A680" s="34"/>
      <c r="B680" s="35"/>
      <c r="C680" s="215" t="s">
        <v>907</v>
      </c>
      <c r="D680" s="215" t="s">
        <v>568</v>
      </c>
      <c r="E680" s="216" t="s">
        <v>908</v>
      </c>
      <c r="F680" s="217" t="s">
        <v>909</v>
      </c>
      <c r="G680" s="218" t="s">
        <v>123</v>
      </c>
      <c r="H680" s="219">
        <v>8</v>
      </c>
      <c r="I680" s="220"/>
      <c r="J680" s="221">
        <f>ROUND(I680*H680,2)</f>
        <v>0</v>
      </c>
      <c r="K680" s="217" t="s">
        <v>124</v>
      </c>
      <c r="L680" s="222"/>
      <c r="M680" s="223" t="s">
        <v>19</v>
      </c>
      <c r="N680" s="224" t="s">
        <v>42</v>
      </c>
      <c r="O680" s="64"/>
      <c r="P680" s="182">
        <f>O680*H680</f>
        <v>0</v>
      </c>
      <c r="Q680" s="182">
        <v>1.0129999999999999</v>
      </c>
      <c r="R680" s="182">
        <f>Q680*H680</f>
        <v>8.1039999999999992</v>
      </c>
      <c r="S680" s="182">
        <v>0</v>
      </c>
      <c r="T680" s="183">
        <f>S680*H680</f>
        <v>0</v>
      </c>
      <c r="U680" s="34"/>
      <c r="V680" s="34"/>
      <c r="W680" s="34"/>
      <c r="X680" s="34"/>
      <c r="Y680" s="34"/>
      <c r="Z680" s="34"/>
      <c r="AA680" s="34"/>
      <c r="AB680" s="34"/>
      <c r="AC680" s="34"/>
      <c r="AD680" s="34"/>
      <c r="AE680" s="34"/>
      <c r="AR680" s="184" t="s">
        <v>195</v>
      </c>
      <c r="AT680" s="184" t="s">
        <v>568</v>
      </c>
      <c r="AU680" s="184" t="s">
        <v>82</v>
      </c>
      <c r="AY680" s="17" t="s">
        <v>118</v>
      </c>
      <c r="BE680" s="185">
        <f>IF(N680="základní",J680,0)</f>
        <v>0</v>
      </c>
      <c r="BF680" s="185">
        <f>IF(N680="snížená",J680,0)</f>
        <v>0</v>
      </c>
      <c r="BG680" s="185">
        <f>IF(N680="zákl. přenesená",J680,0)</f>
        <v>0</v>
      </c>
      <c r="BH680" s="185">
        <f>IF(N680="sníž. přenesená",J680,0)</f>
        <v>0</v>
      </c>
      <c r="BI680" s="185">
        <f>IF(N680="nulová",J680,0)</f>
        <v>0</v>
      </c>
      <c r="BJ680" s="17" t="s">
        <v>79</v>
      </c>
      <c r="BK680" s="185">
        <f>ROUND(I680*H680,2)</f>
        <v>0</v>
      </c>
      <c r="BL680" s="17" t="s">
        <v>125</v>
      </c>
      <c r="BM680" s="184" t="s">
        <v>910</v>
      </c>
    </row>
    <row r="681" spans="1:65" s="2" customFormat="1" ht="10.199999999999999">
      <c r="A681" s="34"/>
      <c r="B681" s="35"/>
      <c r="C681" s="36"/>
      <c r="D681" s="186" t="s">
        <v>127</v>
      </c>
      <c r="E681" s="36"/>
      <c r="F681" s="187" t="s">
        <v>909</v>
      </c>
      <c r="G681" s="36"/>
      <c r="H681" s="36"/>
      <c r="I681" s="188"/>
      <c r="J681" s="36"/>
      <c r="K681" s="36"/>
      <c r="L681" s="39"/>
      <c r="M681" s="189"/>
      <c r="N681" s="190"/>
      <c r="O681" s="64"/>
      <c r="P681" s="64"/>
      <c r="Q681" s="64"/>
      <c r="R681" s="64"/>
      <c r="S681" s="64"/>
      <c r="T681" s="65"/>
      <c r="U681" s="34"/>
      <c r="V681" s="34"/>
      <c r="W681" s="34"/>
      <c r="X681" s="34"/>
      <c r="Y681" s="34"/>
      <c r="Z681" s="34"/>
      <c r="AA681" s="34"/>
      <c r="AB681" s="34"/>
      <c r="AC681" s="34"/>
      <c r="AD681" s="34"/>
      <c r="AE681" s="34"/>
      <c r="AT681" s="17" t="s">
        <v>127</v>
      </c>
      <c r="AU681" s="17" t="s">
        <v>82</v>
      </c>
    </row>
    <row r="682" spans="1:65" s="2" customFormat="1" ht="10.199999999999999">
      <c r="A682" s="34"/>
      <c r="B682" s="35"/>
      <c r="C682" s="36"/>
      <c r="D682" s="191" t="s">
        <v>129</v>
      </c>
      <c r="E682" s="36"/>
      <c r="F682" s="192" t="s">
        <v>911</v>
      </c>
      <c r="G682" s="36"/>
      <c r="H682" s="36"/>
      <c r="I682" s="188"/>
      <c r="J682" s="36"/>
      <c r="K682" s="36"/>
      <c r="L682" s="39"/>
      <c r="M682" s="189"/>
      <c r="N682" s="190"/>
      <c r="O682" s="64"/>
      <c r="P682" s="64"/>
      <c r="Q682" s="64"/>
      <c r="R682" s="64"/>
      <c r="S682" s="64"/>
      <c r="T682" s="65"/>
      <c r="U682" s="34"/>
      <c r="V682" s="34"/>
      <c r="W682" s="34"/>
      <c r="X682" s="34"/>
      <c r="Y682" s="34"/>
      <c r="Z682" s="34"/>
      <c r="AA682" s="34"/>
      <c r="AB682" s="34"/>
      <c r="AC682" s="34"/>
      <c r="AD682" s="34"/>
      <c r="AE682" s="34"/>
      <c r="AT682" s="17" t="s">
        <v>129</v>
      </c>
      <c r="AU682" s="17" t="s">
        <v>82</v>
      </c>
    </row>
    <row r="683" spans="1:65" s="13" customFormat="1" ht="10.199999999999999">
      <c r="B683" s="193"/>
      <c r="C683" s="194"/>
      <c r="D683" s="186" t="s">
        <v>131</v>
      </c>
      <c r="E683" s="195" t="s">
        <v>19</v>
      </c>
      <c r="F683" s="196" t="s">
        <v>912</v>
      </c>
      <c r="G683" s="194"/>
      <c r="H683" s="197">
        <v>8</v>
      </c>
      <c r="I683" s="198"/>
      <c r="J683" s="194"/>
      <c r="K683" s="194"/>
      <c r="L683" s="199"/>
      <c r="M683" s="200"/>
      <c r="N683" s="201"/>
      <c r="O683" s="201"/>
      <c r="P683" s="201"/>
      <c r="Q683" s="201"/>
      <c r="R683" s="201"/>
      <c r="S683" s="201"/>
      <c r="T683" s="202"/>
      <c r="AT683" s="203" t="s">
        <v>131</v>
      </c>
      <c r="AU683" s="203" t="s">
        <v>82</v>
      </c>
      <c r="AV683" s="13" t="s">
        <v>82</v>
      </c>
      <c r="AW683" s="13" t="s">
        <v>33</v>
      </c>
      <c r="AX683" s="13" t="s">
        <v>71</v>
      </c>
      <c r="AY683" s="203" t="s">
        <v>118</v>
      </c>
    </row>
    <row r="684" spans="1:65" s="2" customFormat="1" ht="14.4" customHeight="1">
      <c r="A684" s="34"/>
      <c r="B684" s="35"/>
      <c r="C684" s="215" t="s">
        <v>913</v>
      </c>
      <c r="D684" s="215" t="s">
        <v>568</v>
      </c>
      <c r="E684" s="216" t="s">
        <v>914</v>
      </c>
      <c r="F684" s="217" t="s">
        <v>915</v>
      </c>
      <c r="G684" s="218" t="s">
        <v>123</v>
      </c>
      <c r="H684" s="219">
        <v>16</v>
      </c>
      <c r="I684" s="220"/>
      <c r="J684" s="221">
        <f>ROUND(I684*H684,2)</f>
        <v>0</v>
      </c>
      <c r="K684" s="217" t="s">
        <v>124</v>
      </c>
      <c r="L684" s="222"/>
      <c r="M684" s="223" t="s">
        <v>19</v>
      </c>
      <c r="N684" s="224" t="s">
        <v>42</v>
      </c>
      <c r="O684" s="64"/>
      <c r="P684" s="182">
        <f>O684*H684</f>
        <v>0</v>
      </c>
      <c r="Q684" s="182">
        <v>0.58499999999999996</v>
      </c>
      <c r="R684" s="182">
        <f>Q684*H684</f>
        <v>9.36</v>
      </c>
      <c r="S684" s="182">
        <v>0</v>
      </c>
      <c r="T684" s="183">
        <f>S684*H684</f>
        <v>0</v>
      </c>
      <c r="U684" s="34"/>
      <c r="V684" s="34"/>
      <c r="W684" s="34"/>
      <c r="X684" s="34"/>
      <c r="Y684" s="34"/>
      <c r="Z684" s="34"/>
      <c r="AA684" s="34"/>
      <c r="AB684" s="34"/>
      <c r="AC684" s="34"/>
      <c r="AD684" s="34"/>
      <c r="AE684" s="34"/>
      <c r="AR684" s="184" t="s">
        <v>195</v>
      </c>
      <c r="AT684" s="184" t="s">
        <v>568</v>
      </c>
      <c r="AU684" s="184" t="s">
        <v>82</v>
      </c>
      <c r="AY684" s="17" t="s">
        <v>118</v>
      </c>
      <c r="BE684" s="185">
        <f>IF(N684="základní",J684,0)</f>
        <v>0</v>
      </c>
      <c r="BF684" s="185">
        <f>IF(N684="snížená",J684,0)</f>
        <v>0</v>
      </c>
      <c r="BG684" s="185">
        <f>IF(N684="zákl. přenesená",J684,0)</f>
        <v>0</v>
      </c>
      <c r="BH684" s="185">
        <f>IF(N684="sníž. přenesená",J684,0)</f>
        <v>0</v>
      </c>
      <c r="BI684" s="185">
        <f>IF(N684="nulová",J684,0)</f>
        <v>0</v>
      </c>
      <c r="BJ684" s="17" t="s">
        <v>79</v>
      </c>
      <c r="BK684" s="185">
        <f>ROUND(I684*H684,2)</f>
        <v>0</v>
      </c>
      <c r="BL684" s="17" t="s">
        <v>125</v>
      </c>
      <c r="BM684" s="184" t="s">
        <v>916</v>
      </c>
    </row>
    <row r="685" spans="1:65" s="2" customFormat="1" ht="10.199999999999999">
      <c r="A685" s="34"/>
      <c r="B685" s="35"/>
      <c r="C685" s="36"/>
      <c r="D685" s="186" t="s">
        <v>127</v>
      </c>
      <c r="E685" s="36"/>
      <c r="F685" s="187" t="s">
        <v>915</v>
      </c>
      <c r="G685" s="36"/>
      <c r="H685" s="36"/>
      <c r="I685" s="188"/>
      <c r="J685" s="36"/>
      <c r="K685" s="36"/>
      <c r="L685" s="39"/>
      <c r="M685" s="189"/>
      <c r="N685" s="190"/>
      <c r="O685" s="64"/>
      <c r="P685" s="64"/>
      <c r="Q685" s="64"/>
      <c r="R685" s="64"/>
      <c r="S685" s="64"/>
      <c r="T685" s="65"/>
      <c r="U685" s="34"/>
      <c r="V685" s="34"/>
      <c r="W685" s="34"/>
      <c r="X685" s="34"/>
      <c r="Y685" s="34"/>
      <c r="Z685" s="34"/>
      <c r="AA685" s="34"/>
      <c r="AB685" s="34"/>
      <c r="AC685" s="34"/>
      <c r="AD685" s="34"/>
      <c r="AE685" s="34"/>
      <c r="AT685" s="17" t="s">
        <v>127</v>
      </c>
      <c r="AU685" s="17" t="s">
        <v>82</v>
      </c>
    </row>
    <row r="686" spans="1:65" s="2" customFormat="1" ht="10.199999999999999">
      <c r="A686" s="34"/>
      <c r="B686" s="35"/>
      <c r="C686" s="36"/>
      <c r="D686" s="191" t="s">
        <v>129</v>
      </c>
      <c r="E686" s="36"/>
      <c r="F686" s="192" t="s">
        <v>917</v>
      </c>
      <c r="G686" s="36"/>
      <c r="H686" s="36"/>
      <c r="I686" s="188"/>
      <c r="J686" s="36"/>
      <c r="K686" s="36"/>
      <c r="L686" s="39"/>
      <c r="M686" s="189"/>
      <c r="N686" s="190"/>
      <c r="O686" s="64"/>
      <c r="P686" s="64"/>
      <c r="Q686" s="64"/>
      <c r="R686" s="64"/>
      <c r="S686" s="64"/>
      <c r="T686" s="65"/>
      <c r="U686" s="34"/>
      <c r="V686" s="34"/>
      <c r="W686" s="34"/>
      <c r="X686" s="34"/>
      <c r="Y686" s="34"/>
      <c r="Z686" s="34"/>
      <c r="AA686" s="34"/>
      <c r="AB686" s="34"/>
      <c r="AC686" s="34"/>
      <c r="AD686" s="34"/>
      <c r="AE686" s="34"/>
      <c r="AT686" s="17" t="s">
        <v>129</v>
      </c>
      <c r="AU686" s="17" t="s">
        <v>82</v>
      </c>
    </row>
    <row r="687" spans="1:65" s="13" customFormat="1" ht="10.199999999999999">
      <c r="B687" s="193"/>
      <c r="C687" s="194"/>
      <c r="D687" s="186" t="s">
        <v>131</v>
      </c>
      <c r="E687" s="195" t="s">
        <v>19</v>
      </c>
      <c r="F687" s="196" t="s">
        <v>918</v>
      </c>
      <c r="G687" s="194"/>
      <c r="H687" s="197">
        <v>1</v>
      </c>
      <c r="I687" s="198"/>
      <c r="J687" s="194"/>
      <c r="K687" s="194"/>
      <c r="L687" s="199"/>
      <c r="M687" s="200"/>
      <c r="N687" s="201"/>
      <c r="O687" s="201"/>
      <c r="P687" s="201"/>
      <c r="Q687" s="201"/>
      <c r="R687" s="201"/>
      <c r="S687" s="201"/>
      <c r="T687" s="202"/>
      <c r="AT687" s="203" t="s">
        <v>131</v>
      </c>
      <c r="AU687" s="203" t="s">
        <v>82</v>
      </c>
      <c r="AV687" s="13" t="s">
        <v>82</v>
      </c>
      <c r="AW687" s="13" t="s">
        <v>33</v>
      </c>
      <c r="AX687" s="13" t="s">
        <v>71</v>
      </c>
      <c r="AY687" s="203" t="s">
        <v>118</v>
      </c>
    </row>
    <row r="688" spans="1:65" s="13" customFormat="1" ht="10.199999999999999">
      <c r="B688" s="193"/>
      <c r="C688" s="194"/>
      <c r="D688" s="186" t="s">
        <v>131</v>
      </c>
      <c r="E688" s="195" t="s">
        <v>19</v>
      </c>
      <c r="F688" s="196" t="s">
        <v>919</v>
      </c>
      <c r="G688" s="194"/>
      <c r="H688" s="197">
        <v>3</v>
      </c>
      <c r="I688" s="198"/>
      <c r="J688" s="194"/>
      <c r="K688" s="194"/>
      <c r="L688" s="199"/>
      <c r="M688" s="200"/>
      <c r="N688" s="201"/>
      <c r="O688" s="201"/>
      <c r="P688" s="201"/>
      <c r="Q688" s="201"/>
      <c r="R688" s="201"/>
      <c r="S688" s="201"/>
      <c r="T688" s="202"/>
      <c r="AT688" s="203" t="s">
        <v>131</v>
      </c>
      <c r="AU688" s="203" t="s">
        <v>82</v>
      </c>
      <c r="AV688" s="13" t="s">
        <v>82</v>
      </c>
      <c r="AW688" s="13" t="s">
        <v>33</v>
      </c>
      <c r="AX688" s="13" t="s">
        <v>71</v>
      </c>
      <c r="AY688" s="203" t="s">
        <v>118</v>
      </c>
    </row>
    <row r="689" spans="1:65" s="13" customFormat="1" ht="10.199999999999999">
      <c r="B689" s="193"/>
      <c r="C689" s="194"/>
      <c r="D689" s="186" t="s">
        <v>131</v>
      </c>
      <c r="E689" s="195" t="s">
        <v>19</v>
      </c>
      <c r="F689" s="196" t="s">
        <v>920</v>
      </c>
      <c r="G689" s="194"/>
      <c r="H689" s="197">
        <v>12</v>
      </c>
      <c r="I689" s="198"/>
      <c r="J689" s="194"/>
      <c r="K689" s="194"/>
      <c r="L689" s="199"/>
      <c r="M689" s="200"/>
      <c r="N689" s="201"/>
      <c r="O689" s="201"/>
      <c r="P689" s="201"/>
      <c r="Q689" s="201"/>
      <c r="R689" s="201"/>
      <c r="S689" s="201"/>
      <c r="T689" s="202"/>
      <c r="AT689" s="203" t="s">
        <v>131</v>
      </c>
      <c r="AU689" s="203" t="s">
        <v>82</v>
      </c>
      <c r="AV689" s="13" t="s">
        <v>82</v>
      </c>
      <c r="AW689" s="13" t="s">
        <v>33</v>
      </c>
      <c r="AX689" s="13" t="s">
        <v>71</v>
      </c>
      <c r="AY689" s="203" t="s">
        <v>118</v>
      </c>
    </row>
    <row r="690" spans="1:65" s="2" customFormat="1" ht="14.4" customHeight="1">
      <c r="A690" s="34"/>
      <c r="B690" s="35"/>
      <c r="C690" s="215" t="s">
        <v>921</v>
      </c>
      <c r="D690" s="215" t="s">
        <v>568</v>
      </c>
      <c r="E690" s="216" t="s">
        <v>922</v>
      </c>
      <c r="F690" s="217" t="s">
        <v>923</v>
      </c>
      <c r="G690" s="218" t="s">
        <v>123</v>
      </c>
      <c r="H690" s="219">
        <v>8</v>
      </c>
      <c r="I690" s="220"/>
      <c r="J690" s="221">
        <f>ROUND(I690*H690,2)</f>
        <v>0</v>
      </c>
      <c r="K690" s="217" t="s">
        <v>19</v>
      </c>
      <c r="L690" s="222"/>
      <c r="M690" s="223" t="s">
        <v>19</v>
      </c>
      <c r="N690" s="224" t="s">
        <v>42</v>
      </c>
      <c r="O690" s="64"/>
      <c r="P690" s="182">
        <f>O690*H690</f>
        <v>0</v>
      </c>
      <c r="Q690" s="182">
        <v>0.5</v>
      </c>
      <c r="R690" s="182">
        <f>Q690*H690</f>
        <v>4</v>
      </c>
      <c r="S690" s="182">
        <v>0</v>
      </c>
      <c r="T690" s="183">
        <f>S690*H690</f>
        <v>0</v>
      </c>
      <c r="U690" s="34"/>
      <c r="V690" s="34"/>
      <c r="W690" s="34"/>
      <c r="X690" s="34"/>
      <c r="Y690" s="34"/>
      <c r="Z690" s="34"/>
      <c r="AA690" s="34"/>
      <c r="AB690" s="34"/>
      <c r="AC690" s="34"/>
      <c r="AD690" s="34"/>
      <c r="AE690" s="34"/>
      <c r="AR690" s="184" t="s">
        <v>195</v>
      </c>
      <c r="AT690" s="184" t="s">
        <v>568</v>
      </c>
      <c r="AU690" s="184" t="s">
        <v>82</v>
      </c>
      <c r="AY690" s="17" t="s">
        <v>118</v>
      </c>
      <c r="BE690" s="185">
        <f>IF(N690="základní",J690,0)</f>
        <v>0</v>
      </c>
      <c r="BF690" s="185">
        <f>IF(N690="snížená",J690,0)</f>
        <v>0</v>
      </c>
      <c r="BG690" s="185">
        <f>IF(N690="zákl. přenesená",J690,0)</f>
        <v>0</v>
      </c>
      <c r="BH690" s="185">
        <f>IF(N690="sníž. přenesená",J690,0)</f>
        <v>0</v>
      </c>
      <c r="BI690" s="185">
        <f>IF(N690="nulová",J690,0)</f>
        <v>0</v>
      </c>
      <c r="BJ690" s="17" t="s">
        <v>79</v>
      </c>
      <c r="BK690" s="185">
        <f>ROUND(I690*H690,2)</f>
        <v>0</v>
      </c>
      <c r="BL690" s="17" t="s">
        <v>125</v>
      </c>
      <c r="BM690" s="184" t="s">
        <v>924</v>
      </c>
    </row>
    <row r="691" spans="1:65" s="2" customFormat="1" ht="10.199999999999999">
      <c r="A691" s="34"/>
      <c r="B691" s="35"/>
      <c r="C691" s="36"/>
      <c r="D691" s="186" t="s">
        <v>127</v>
      </c>
      <c r="E691" s="36"/>
      <c r="F691" s="187" t="s">
        <v>923</v>
      </c>
      <c r="G691" s="36"/>
      <c r="H691" s="36"/>
      <c r="I691" s="188"/>
      <c r="J691" s="36"/>
      <c r="K691" s="36"/>
      <c r="L691" s="39"/>
      <c r="M691" s="189"/>
      <c r="N691" s="190"/>
      <c r="O691" s="64"/>
      <c r="P691" s="64"/>
      <c r="Q691" s="64"/>
      <c r="R691" s="64"/>
      <c r="S691" s="64"/>
      <c r="T691" s="65"/>
      <c r="U691" s="34"/>
      <c r="V691" s="34"/>
      <c r="W691" s="34"/>
      <c r="X691" s="34"/>
      <c r="Y691" s="34"/>
      <c r="Z691" s="34"/>
      <c r="AA691" s="34"/>
      <c r="AB691" s="34"/>
      <c r="AC691" s="34"/>
      <c r="AD691" s="34"/>
      <c r="AE691" s="34"/>
      <c r="AT691" s="17" t="s">
        <v>127</v>
      </c>
      <c r="AU691" s="17" t="s">
        <v>82</v>
      </c>
    </row>
    <row r="692" spans="1:65" s="13" customFormat="1" ht="10.199999999999999">
      <c r="B692" s="193"/>
      <c r="C692" s="194"/>
      <c r="D692" s="186" t="s">
        <v>131</v>
      </c>
      <c r="E692" s="195" t="s">
        <v>19</v>
      </c>
      <c r="F692" s="196" t="s">
        <v>925</v>
      </c>
      <c r="G692" s="194"/>
      <c r="H692" s="197">
        <v>8</v>
      </c>
      <c r="I692" s="198"/>
      <c r="J692" s="194"/>
      <c r="K692" s="194"/>
      <c r="L692" s="199"/>
      <c r="M692" s="200"/>
      <c r="N692" s="201"/>
      <c r="O692" s="201"/>
      <c r="P692" s="201"/>
      <c r="Q692" s="201"/>
      <c r="R692" s="201"/>
      <c r="S692" s="201"/>
      <c r="T692" s="202"/>
      <c r="AT692" s="203" t="s">
        <v>131</v>
      </c>
      <c r="AU692" s="203" t="s">
        <v>82</v>
      </c>
      <c r="AV692" s="13" t="s">
        <v>82</v>
      </c>
      <c r="AW692" s="13" t="s">
        <v>33</v>
      </c>
      <c r="AX692" s="13" t="s">
        <v>79</v>
      </c>
      <c r="AY692" s="203" t="s">
        <v>118</v>
      </c>
    </row>
    <row r="693" spans="1:65" s="2" customFormat="1" ht="14.4" customHeight="1">
      <c r="A693" s="34"/>
      <c r="B693" s="35"/>
      <c r="C693" s="215" t="s">
        <v>926</v>
      </c>
      <c r="D693" s="215" t="s">
        <v>568</v>
      </c>
      <c r="E693" s="216" t="s">
        <v>927</v>
      </c>
      <c r="F693" s="217" t="s">
        <v>928</v>
      </c>
      <c r="G693" s="218" t="s">
        <v>123</v>
      </c>
      <c r="H693" s="219">
        <v>1</v>
      </c>
      <c r="I693" s="220"/>
      <c r="J693" s="221">
        <f>ROUND(I693*H693,2)</f>
        <v>0</v>
      </c>
      <c r="K693" s="217" t="s">
        <v>19</v>
      </c>
      <c r="L693" s="222"/>
      <c r="M693" s="223" t="s">
        <v>19</v>
      </c>
      <c r="N693" s="224" t="s">
        <v>42</v>
      </c>
      <c r="O693" s="64"/>
      <c r="P693" s="182">
        <f>O693*H693</f>
        <v>0</v>
      </c>
      <c r="Q693" s="182">
        <v>0.92</v>
      </c>
      <c r="R693" s="182">
        <f>Q693*H693</f>
        <v>0.92</v>
      </c>
      <c r="S693" s="182">
        <v>0</v>
      </c>
      <c r="T693" s="183">
        <f>S693*H693</f>
        <v>0</v>
      </c>
      <c r="U693" s="34"/>
      <c r="V693" s="34"/>
      <c r="W693" s="34"/>
      <c r="X693" s="34"/>
      <c r="Y693" s="34"/>
      <c r="Z693" s="34"/>
      <c r="AA693" s="34"/>
      <c r="AB693" s="34"/>
      <c r="AC693" s="34"/>
      <c r="AD693" s="34"/>
      <c r="AE693" s="34"/>
      <c r="AR693" s="184" t="s">
        <v>195</v>
      </c>
      <c r="AT693" s="184" t="s">
        <v>568</v>
      </c>
      <c r="AU693" s="184" t="s">
        <v>82</v>
      </c>
      <c r="AY693" s="17" t="s">
        <v>118</v>
      </c>
      <c r="BE693" s="185">
        <f>IF(N693="základní",J693,0)</f>
        <v>0</v>
      </c>
      <c r="BF693" s="185">
        <f>IF(N693="snížená",J693,0)</f>
        <v>0</v>
      </c>
      <c r="BG693" s="185">
        <f>IF(N693="zákl. přenesená",J693,0)</f>
        <v>0</v>
      </c>
      <c r="BH693" s="185">
        <f>IF(N693="sníž. přenesená",J693,0)</f>
        <v>0</v>
      </c>
      <c r="BI693" s="185">
        <f>IF(N693="nulová",J693,0)</f>
        <v>0</v>
      </c>
      <c r="BJ693" s="17" t="s">
        <v>79</v>
      </c>
      <c r="BK693" s="185">
        <f>ROUND(I693*H693,2)</f>
        <v>0</v>
      </c>
      <c r="BL693" s="17" t="s">
        <v>125</v>
      </c>
      <c r="BM693" s="184" t="s">
        <v>929</v>
      </c>
    </row>
    <row r="694" spans="1:65" s="2" customFormat="1" ht="10.199999999999999">
      <c r="A694" s="34"/>
      <c r="B694" s="35"/>
      <c r="C694" s="36"/>
      <c r="D694" s="186" t="s">
        <v>127</v>
      </c>
      <c r="E694" s="36"/>
      <c r="F694" s="187" t="s">
        <v>928</v>
      </c>
      <c r="G694" s="36"/>
      <c r="H694" s="36"/>
      <c r="I694" s="188"/>
      <c r="J694" s="36"/>
      <c r="K694" s="36"/>
      <c r="L694" s="39"/>
      <c r="M694" s="189"/>
      <c r="N694" s="190"/>
      <c r="O694" s="64"/>
      <c r="P694" s="64"/>
      <c r="Q694" s="64"/>
      <c r="R694" s="64"/>
      <c r="S694" s="64"/>
      <c r="T694" s="65"/>
      <c r="U694" s="34"/>
      <c r="V694" s="34"/>
      <c r="W694" s="34"/>
      <c r="X694" s="34"/>
      <c r="Y694" s="34"/>
      <c r="Z694" s="34"/>
      <c r="AA694" s="34"/>
      <c r="AB694" s="34"/>
      <c r="AC694" s="34"/>
      <c r="AD694" s="34"/>
      <c r="AE694" s="34"/>
      <c r="AT694" s="17" t="s">
        <v>127</v>
      </c>
      <c r="AU694" s="17" t="s">
        <v>82</v>
      </c>
    </row>
    <row r="695" spans="1:65" s="13" customFormat="1" ht="10.199999999999999">
      <c r="B695" s="193"/>
      <c r="C695" s="194"/>
      <c r="D695" s="186" t="s">
        <v>131</v>
      </c>
      <c r="E695" s="195" t="s">
        <v>19</v>
      </c>
      <c r="F695" s="196" t="s">
        <v>892</v>
      </c>
      <c r="G695" s="194"/>
      <c r="H695" s="197">
        <v>1</v>
      </c>
      <c r="I695" s="198"/>
      <c r="J695" s="194"/>
      <c r="K695" s="194"/>
      <c r="L695" s="199"/>
      <c r="M695" s="200"/>
      <c r="N695" s="201"/>
      <c r="O695" s="201"/>
      <c r="P695" s="201"/>
      <c r="Q695" s="201"/>
      <c r="R695" s="201"/>
      <c r="S695" s="201"/>
      <c r="T695" s="202"/>
      <c r="AT695" s="203" t="s">
        <v>131</v>
      </c>
      <c r="AU695" s="203" t="s">
        <v>82</v>
      </c>
      <c r="AV695" s="13" t="s">
        <v>82</v>
      </c>
      <c r="AW695" s="13" t="s">
        <v>33</v>
      </c>
      <c r="AX695" s="13" t="s">
        <v>79</v>
      </c>
      <c r="AY695" s="203" t="s">
        <v>118</v>
      </c>
    </row>
    <row r="696" spans="1:65" s="2" customFormat="1" ht="14.4" customHeight="1">
      <c r="A696" s="34"/>
      <c r="B696" s="35"/>
      <c r="C696" s="215" t="s">
        <v>930</v>
      </c>
      <c r="D696" s="215" t="s">
        <v>568</v>
      </c>
      <c r="E696" s="216" t="s">
        <v>931</v>
      </c>
      <c r="F696" s="217" t="s">
        <v>932</v>
      </c>
      <c r="G696" s="218" t="s">
        <v>123</v>
      </c>
      <c r="H696" s="219">
        <v>1</v>
      </c>
      <c r="I696" s="220"/>
      <c r="J696" s="221">
        <f>ROUND(I696*H696,2)</f>
        <v>0</v>
      </c>
      <c r="K696" s="217" t="s">
        <v>124</v>
      </c>
      <c r="L696" s="222"/>
      <c r="M696" s="223" t="s">
        <v>19</v>
      </c>
      <c r="N696" s="224" t="s">
        <v>42</v>
      </c>
      <c r="O696" s="64"/>
      <c r="P696" s="182">
        <f>O696*H696</f>
        <v>0</v>
      </c>
      <c r="Q696" s="182">
        <v>0.44900000000000001</v>
      </c>
      <c r="R696" s="182">
        <f>Q696*H696</f>
        <v>0.44900000000000001</v>
      </c>
      <c r="S696" s="182">
        <v>0</v>
      </c>
      <c r="T696" s="183">
        <f>S696*H696</f>
        <v>0</v>
      </c>
      <c r="U696" s="34"/>
      <c r="V696" s="34"/>
      <c r="W696" s="34"/>
      <c r="X696" s="34"/>
      <c r="Y696" s="34"/>
      <c r="Z696" s="34"/>
      <c r="AA696" s="34"/>
      <c r="AB696" s="34"/>
      <c r="AC696" s="34"/>
      <c r="AD696" s="34"/>
      <c r="AE696" s="34"/>
      <c r="AR696" s="184" t="s">
        <v>195</v>
      </c>
      <c r="AT696" s="184" t="s">
        <v>568</v>
      </c>
      <c r="AU696" s="184" t="s">
        <v>82</v>
      </c>
      <c r="AY696" s="17" t="s">
        <v>118</v>
      </c>
      <c r="BE696" s="185">
        <f>IF(N696="základní",J696,0)</f>
        <v>0</v>
      </c>
      <c r="BF696" s="185">
        <f>IF(N696="snížená",J696,0)</f>
        <v>0</v>
      </c>
      <c r="BG696" s="185">
        <f>IF(N696="zákl. přenesená",J696,0)</f>
        <v>0</v>
      </c>
      <c r="BH696" s="185">
        <f>IF(N696="sníž. přenesená",J696,0)</f>
        <v>0</v>
      </c>
      <c r="BI696" s="185">
        <f>IF(N696="nulová",J696,0)</f>
        <v>0</v>
      </c>
      <c r="BJ696" s="17" t="s">
        <v>79</v>
      </c>
      <c r="BK696" s="185">
        <f>ROUND(I696*H696,2)</f>
        <v>0</v>
      </c>
      <c r="BL696" s="17" t="s">
        <v>125</v>
      </c>
      <c r="BM696" s="184" t="s">
        <v>933</v>
      </c>
    </row>
    <row r="697" spans="1:65" s="2" customFormat="1" ht="10.199999999999999">
      <c r="A697" s="34"/>
      <c r="B697" s="35"/>
      <c r="C697" s="36"/>
      <c r="D697" s="186" t="s">
        <v>127</v>
      </c>
      <c r="E697" s="36"/>
      <c r="F697" s="187" t="s">
        <v>932</v>
      </c>
      <c r="G697" s="36"/>
      <c r="H697" s="36"/>
      <c r="I697" s="188"/>
      <c r="J697" s="36"/>
      <c r="K697" s="36"/>
      <c r="L697" s="39"/>
      <c r="M697" s="189"/>
      <c r="N697" s="190"/>
      <c r="O697" s="64"/>
      <c r="P697" s="64"/>
      <c r="Q697" s="64"/>
      <c r="R697" s="64"/>
      <c r="S697" s="64"/>
      <c r="T697" s="65"/>
      <c r="U697" s="34"/>
      <c r="V697" s="34"/>
      <c r="W697" s="34"/>
      <c r="X697" s="34"/>
      <c r="Y697" s="34"/>
      <c r="Z697" s="34"/>
      <c r="AA697" s="34"/>
      <c r="AB697" s="34"/>
      <c r="AC697" s="34"/>
      <c r="AD697" s="34"/>
      <c r="AE697" s="34"/>
      <c r="AT697" s="17" t="s">
        <v>127</v>
      </c>
      <c r="AU697" s="17" t="s">
        <v>82</v>
      </c>
    </row>
    <row r="698" spans="1:65" s="2" customFormat="1" ht="10.199999999999999">
      <c r="A698" s="34"/>
      <c r="B698" s="35"/>
      <c r="C698" s="36"/>
      <c r="D698" s="191" t="s">
        <v>129</v>
      </c>
      <c r="E698" s="36"/>
      <c r="F698" s="192" t="s">
        <v>934</v>
      </c>
      <c r="G698" s="36"/>
      <c r="H698" s="36"/>
      <c r="I698" s="188"/>
      <c r="J698" s="36"/>
      <c r="K698" s="36"/>
      <c r="L698" s="39"/>
      <c r="M698" s="189"/>
      <c r="N698" s="190"/>
      <c r="O698" s="64"/>
      <c r="P698" s="64"/>
      <c r="Q698" s="64"/>
      <c r="R698" s="64"/>
      <c r="S698" s="64"/>
      <c r="T698" s="65"/>
      <c r="U698" s="34"/>
      <c r="V698" s="34"/>
      <c r="W698" s="34"/>
      <c r="X698" s="34"/>
      <c r="Y698" s="34"/>
      <c r="Z698" s="34"/>
      <c r="AA698" s="34"/>
      <c r="AB698" s="34"/>
      <c r="AC698" s="34"/>
      <c r="AD698" s="34"/>
      <c r="AE698" s="34"/>
      <c r="AT698" s="17" t="s">
        <v>129</v>
      </c>
      <c r="AU698" s="17" t="s">
        <v>82</v>
      </c>
    </row>
    <row r="699" spans="1:65" s="13" customFormat="1" ht="10.199999999999999">
      <c r="B699" s="193"/>
      <c r="C699" s="194"/>
      <c r="D699" s="186" t="s">
        <v>131</v>
      </c>
      <c r="E699" s="195" t="s">
        <v>19</v>
      </c>
      <c r="F699" s="196" t="s">
        <v>857</v>
      </c>
      <c r="G699" s="194"/>
      <c r="H699" s="197">
        <v>1</v>
      </c>
      <c r="I699" s="198"/>
      <c r="J699" s="194"/>
      <c r="K699" s="194"/>
      <c r="L699" s="199"/>
      <c r="M699" s="200"/>
      <c r="N699" s="201"/>
      <c r="O699" s="201"/>
      <c r="P699" s="201"/>
      <c r="Q699" s="201"/>
      <c r="R699" s="201"/>
      <c r="S699" s="201"/>
      <c r="T699" s="202"/>
      <c r="AT699" s="203" t="s">
        <v>131</v>
      </c>
      <c r="AU699" s="203" t="s">
        <v>82</v>
      </c>
      <c r="AV699" s="13" t="s">
        <v>82</v>
      </c>
      <c r="AW699" s="13" t="s">
        <v>33</v>
      </c>
      <c r="AX699" s="13" t="s">
        <v>79</v>
      </c>
      <c r="AY699" s="203" t="s">
        <v>118</v>
      </c>
    </row>
    <row r="700" spans="1:65" s="2" customFormat="1" ht="14.4" customHeight="1">
      <c r="A700" s="34"/>
      <c r="B700" s="35"/>
      <c r="C700" s="215" t="s">
        <v>935</v>
      </c>
      <c r="D700" s="215" t="s">
        <v>568</v>
      </c>
      <c r="E700" s="216" t="s">
        <v>936</v>
      </c>
      <c r="F700" s="217" t="s">
        <v>937</v>
      </c>
      <c r="G700" s="218" t="s">
        <v>123</v>
      </c>
      <c r="H700" s="219">
        <v>2</v>
      </c>
      <c r="I700" s="220"/>
      <c r="J700" s="221">
        <f>ROUND(I700*H700,2)</f>
        <v>0</v>
      </c>
      <c r="K700" s="217" t="s">
        <v>124</v>
      </c>
      <c r="L700" s="222"/>
      <c r="M700" s="223" t="s">
        <v>19</v>
      </c>
      <c r="N700" s="224" t="s">
        <v>42</v>
      </c>
      <c r="O700" s="64"/>
      <c r="P700" s="182">
        <f>O700*H700</f>
        <v>0</v>
      </c>
      <c r="Q700" s="182">
        <v>0.04</v>
      </c>
      <c r="R700" s="182">
        <f>Q700*H700</f>
        <v>0.08</v>
      </c>
      <c r="S700" s="182">
        <v>0</v>
      </c>
      <c r="T700" s="183">
        <f>S700*H700</f>
        <v>0</v>
      </c>
      <c r="U700" s="34"/>
      <c r="V700" s="34"/>
      <c r="W700" s="34"/>
      <c r="X700" s="34"/>
      <c r="Y700" s="34"/>
      <c r="Z700" s="34"/>
      <c r="AA700" s="34"/>
      <c r="AB700" s="34"/>
      <c r="AC700" s="34"/>
      <c r="AD700" s="34"/>
      <c r="AE700" s="34"/>
      <c r="AR700" s="184" t="s">
        <v>195</v>
      </c>
      <c r="AT700" s="184" t="s">
        <v>568</v>
      </c>
      <c r="AU700" s="184" t="s">
        <v>82</v>
      </c>
      <c r="AY700" s="17" t="s">
        <v>118</v>
      </c>
      <c r="BE700" s="185">
        <f>IF(N700="základní",J700,0)</f>
        <v>0</v>
      </c>
      <c r="BF700" s="185">
        <f>IF(N700="snížená",J700,0)</f>
        <v>0</v>
      </c>
      <c r="BG700" s="185">
        <f>IF(N700="zákl. přenesená",J700,0)</f>
        <v>0</v>
      </c>
      <c r="BH700" s="185">
        <f>IF(N700="sníž. přenesená",J700,0)</f>
        <v>0</v>
      </c>
      <c r="BI700" s="185">
        <f>IF(N700="nulová",J700,0)</f>
        <v>0</v>
      </c>
      <c r="BJ700" s="17" t="s">
        <v>79</v>
      </c>
      <c r="BK700" s="185">
        <f>ROUND(I700*H700,2)</f>
        <v>0</v>
      </c>
      <c r="BL700" s="17" t="s">
        <v>125</v>
      </c>
      <c r="BM700" s="184" t="s">
        <v>938</v>
      </c>
    </row>
    <row r="701" spans="1:65" s="2" customFormat="1" ht="10.199999999999999">
      <c r="A701" s="34"/>
      <c r="B701" s="35"/>
      <c r="C701" s="36"/>
      <c r="D701" s="186" t="s">
        <v>127</v>
      </c>
      <c r="E701" s="36"/>
      <c r="F701" s="187" t="s">
        <v>937</v>
      </c>
      <c r="G701" s="36"/>
      <c r="H701" s="36"/>
      <c r="I701" s="188"/>
      <c r="J701" s="36"/>
      <c r="K701" s="36"/>
      <c r="L701" s="39"/>
      <c r="M701" s="189"/>
      <c r="N701" s="190"/>
      <c r="O701" s="64"/>
      <c r="P701" s="64"/>
      <c r="Q701" s="64"/>
      <c r="R701" s="64"/>
      <c r="S701" s="64"/>
      <c r="T701" s="65"/>
      <c r="U701" s="34"/>
      <c r="V701" s="34"/>
      <c r="W701" s="34"/>
      <c r="X701" s="34"/>
      <c r="Y701" s="34"/>
      <c r="Z701" s="34"/>
      <c r="AA701" s="34"/>
      <c r="AB701" s="34"/>
      <c r="AC701" s="34"/>
      <c r="AD701" s="34"/>
      <c r="AE701" s="34"/>
      <c r="AT701" s="17" t="s">
        <v>127</v>
      </c>
      <c r="AU701" s="17" t="s">
        <v>82</v>
      </c>
    </row>
    <row r="702" spans="1:65" s="2" customFormat="1" ht="10.199999999999999">
      <c r="A702" s="34"/>
      <c r="B702" s="35"/>
      <c r="C702" s="36"/>
      <c r="D702" s="191" t="s">
        <v>129</v>
      </c>
      <c r="E702" s="36"/>
      <c r="F702" s="192" t="s">
        <v>939</v>
      </c>
      <c r="G702" s="36"/>
      <c r="H702" s="36"/>
      <c r="I702" s="188"/>
      <c r="J702" s="36"/>
      <c r="K702" s="36"/>
      <c r="L702" s="39"/>
      <c r="M702" s="189"/>
      <c r="N702" s="190"/>
      <c r="O702" s="64"/>
      <c r="P702" s="64"/>
      <c r="Q702" s="64"/>
      <c r="R702" s="64"/>
      <c r="S702" s="64"/>
      <c r="T702" s="65"/>
      <c r="U702" s="34"/>
      <c r="V702" s="34"/>
      <c r="W702" s="34"/>
      <c r="X702" s="34"/>
      <c r="Y702" s="34"/>
      <c r="Z702" s="34"/>
      <c r="AA702" s="34"/>
      <c r="AB702" s="34"/>
      <c r="AC702" s="34"/>
      <c r="AD702" s="34"/>
      <c r="AE702" s="34"/>
      <c r="AT702" s="17" t="s">
        <v>129</v>
      </c>
      <c r="AU702" s="17" t="s">
        <v>82</v>
      </c>
    </row>
    <row r="703" spans="1:65" s="13" customFormat="1" ht="10.199999999999999">
      <c r="B703" s="193"/>
      <c r="C703" s="194"/>
      <c r="D703" s="186" t="s">
        <v>131</v>
      </c>
      <c r="E703" s="195" t="s">
        <v>19</v>
      </c>
      <c r="F703" s="196" t="s">
        <v>940</v>
      </c>
      <c r="G703" s="194"/>
      <c r="H703" s="197">
        <v>2</v>
      </c>
      <c r="I703" s="198"/>
      <c r="J703" s="194"/>
      <c r="K703" s="194"/>
      <c r="L703" s="199"/>
      <c r="M703" s="200"/>
      <c r="N703" s="201"/>
      <c r="O703" s="201"/>
      <c r="P703" s="201"/>
      <c r="Q703" s="201"/>
      <c r="R703" s="201"/>
      <c r="S703" s="201"/>
      <c r="T703" s="202"/>
      <c r="AT703" s="203" t="s">
        <v>131</v>
      </c>
      <c r="AU703" s="203" t="s">
        <v>82</v>
      </c>
      <c r="AV703" s="13" t="s">
        <v>82</v>
      </c>
      <c r="AW703" s="13" t="s">
        <v>33</v>
      </c>
      <c r="AX703" s="13" t="s">
        <v>79</v>
      </c>
      <c r="AY703" s="203" t="s">
        <v>118</v>
      </c>
    </row>
    <row r="704" spans="1:65" s="2" customFormat="1" ht="14.4" customHeight="1">
      <c r="A704" s="34"/>
      <c r="B704" s="35"/>
      <c r="C704" s="215" t="s">
        <v>941</v>
      </c>
      <c r="D704" s="215" t="s">
        <v>568</v>
      </c>
      <c r="E704" s="216" t="s">
        <v>942</v>
      </c>
      <c r="F704" s="217" t="s">
        <v>943</v>
      </c>
      <c r="G704" s="218" t="s">
        <v>123</v>
      </c>
      <c r="H704" s="219">
        <v>5</v>
      </c>
      <c r="I704" s="220"/>
      <c r="J704" s="221">
        <f>ROUND(I704*H704,2)</f>
        <v>0</v>
      </c>
      <c r="K704" s="217" t="s">
        <v>124</v>
      </c>
      <c r="L704" s="222"/>
      <c r="M704" s="223" t="s">
        <v>19</v>
      </c>
      <c r="N704" s="224" t="s">
        <v>42</v>
      </c>
      <c r="O704" s="64"/>
      <c r="P704" s="182">
        <f>O704*H704</f>
        <v>0</v>
      </c>
      <c r="Q704" s="182">
        <v>5.0999999999999997E-2</v>
      </c>
      <c r="R704" s="182">
        <f>Q704*H704</f>
        <v>0.255</v>
      </c>
      <c r="S704" s="182">
        <v>0</v>
      </c>
      <c r="T704" s="183">
        <f>S704*H704</f>
        <v>0</v>
      </c>
      <c r="U704" s="34"/>
      <c r="V704" s="34"/>
      <c r="W704" s="34"/>
      <c r="X704" s="34"/>
      <c r="Y704" s="34"/>
      <c r="Z704" s="34"/>
      <c r="AA704" s="34"/>
      <c r="AB704" s="34"/>
      <c r="AC704" s="34"/>
      <c r="AD704" s="34"/>
      <c r="AE704" s="34"/>
      <c r="AR704" s="184" t="s">
        <v>195</v>
      </c>
      <c r="AT704" s="184" t="s">
        <v>568</v>
      </c>
      <c r="AU704" s="184" t="s">
        <v>82</v>
      </c>
      <c r="AY704" s="17" t="s">
        <v>118</v>
      </c>
      <c r="BE704" s="185">
        <f>IF(N704="základní",J704,0)</f>
        <v>0</v>
      </c>
      <c r="BF704" s="185">
        <f>IF(N704="snížená",J704,0)</f>
        <v>0</v>
      </c>
      <c r="BG704" s="185">
        <f>IF(N704="zákl. přenesená",J704,0)</f>
        <v>0</v>
      </c>
      <c r="BH704" s="185">
        <f>IF(N704="sníž. přenesená",J704,0)</f>
        <v>0</v>
      </c>
      <c r="BI704" s="185">
        <f>IF(N704="nulová",J704,0)</f>
        <v>0</v>
      </c>
      <c r="BJ704" s="17" t="s">
        <v>79</v>
      </c>
      <c r="BK704" s="185">
        <f>ROUND(I704*H704,2)</f>
        <v>0</v>
      </c>
      <c r="BL704" s="17" t="s">
        <v>125</v>
      </c>
      <c r="BM704" s="184" t="s">
        <v>944</v>
      </c>
    </row>
    <row r="705" spans="1:65" s="2" customFormat="1" ht="10.199999999999999">
      <c r="A705" s="34"/>
      <c r="B705" s="35"/>
      <c r="C705" s="36"/>
      <c r="D705" s="186" t="s">
        <v>127</v>
      </c>
      <c r="E705" s="36"/>
      <c r="F705" s="187" t="s">
        <v>943</v>
      </c>
      <c r="G705" s="36"/>
      <c r="H705" s="36"/>
      <c r="I705" s="188"/>
      <c r="J705" s="36"/>
      <c r="K705" s="36"/>
      <c r="L705" s="39"/>
      <c r="M705" s="189"/>
      <c r="N705" s="190"/>
      <c r="O705" s="64"/>
      <c r="P705" s="64"/>
      <c r="Q705" s="64"/>
      <c r="R705" s="64"/>
      <c r="S705" s="64"/>
      <c r="T705" s="65"/>
      <c r="U705" s="34"/>
      <c r="V705" s="34"/>
      <c r="W705" s="34"/>
      <c r="X705" s="34"/>
      <c r="Y705" s="34"/>
      <c r="Z705" s="34"/>
      <c r="AA705" s="34"/>
      <c r="AB705" s="34"/>
      <c r="AC705" s="34"/>
      <c r="AD705" s="34"/>
      <c r="AE705" s="34"/>
      <c r="AT705" s="17" t="s">
        <v>127</v>
      </c>
      <c r="AU705" s="17" t="s">
        <v>82</v>
      </c>
    </row>
    <row r="706" spans="1:65" s="2" customFormat="1" ht="10.199999999999999">
      <c r="A706" s="34"/>
      <c r="B706" s="35"/>
      <c r="C706" s="36"/>
      <c r="D706" s="191" t="s">
        <v>129</v>
      </c>
      <c r="E706" s="36"/>
      <c r="F706" s="192" t="s">
        <v>945</v>
      </c>
      <c r="G706" s="36"/>
      <c r="H706" s="36"/>
      <c r="I706" s="188"/>
      <c r="J706" s="36"/>
      <c r="K706" s="36"/>
      <c r="L706" s="39"/>
      <c r="M706" s="189"/>
      <c r="N706" s="190"/>
      <c r="O706" s="64"/>
      <c r="P706" s="64"/>
      <c r="Q706" s="64"/>
      <c r="R706" s="64"/>
      <c r="S706" s="64"/>
      <c r="T706" s="65"/>
      <c r="U706" s="34"/>
      <c r="V706" s="34"/>
      <c r="W706" s="34"/>
      <c r="X706" s="34"/>
      <c r="Y706" s="34"/>
      <c r="Z706" s="34"/>
      <c r="AA706" s="34"/>
      <c r="AB706" s="34"/>
      <c r="AC706" s="34"/>
      <c r="AD706" s="34"/>
      <c r="AE706" s="34"/>
      <c r="AT706" s="17" t="s">
        <v>129</v>
      </c>
      <c r="AU706" s="17" t="s">
        <v>82</v>
      </c>
    </row>
    <row r="707" spans="1:65" s="13" customFormat="1" ht="10.199999999999999">
      <c r="B707" s="193"/>
      <c r="C707" s="194"/>
      <c r="D707" s="186" t="s">
        <v>131</v>
      </c>
      <c r="E707" s="195" t="s">
        <v>19</v>
      </c>
      <c r="F707" s="196" t="s">
        <v>946</v>
      </c>
      <c r="G707" s="194"/>
      <c r="H707" s="197">
        <v>5</v>
      </c>
      <c r="I707" s="198"/>
      <c r="J707" s="194"/>
      <c r="K707" s="194"/>
      <c r="L707" s="199"/>
      <c r="M707" s="200"/>
      <c r="N707" s="201"/>
      <c r="O707" s="201"/>
      <c r="P707" s="201"/>
      <c r="Q707" s="201"/>
      <c r="R707" s="201"/>
      <c r="S707" s="201"/>
      <c r="T707" s="202"/>
      <c r="AT707" s="203" t="s">
        <v>131</v>
      </c>
      <c r="AU707" s="203" t="s">
        <v>82</v>
      </c>
      <c r="AV707" s="13" t="s">
        <v>82</v>
      </c>
      <c r="AW707" s="13" t="s">
        <v>33</v>
      </c>
      <c r="AX707" s="13" t="s">
        <v>71</v>
      </c>
      <c r="AY707" s="203" t="s">
        <v>118</v>
      </c>
    </row>
    <row r="708" spans="1:65" s="2" customFormat="1" ht="14.4" customHeight="1">
      <c r="A708" s="34"/>
      <c r="B708" s="35"/>
      <c r="C708" s="215" t="s">
        <v>947</v>
      </c>
      <c r="D708" s="215" t="s">
        <v>568</v>
      </c>
      <c r="E708" s="216" t="s">
        <v>948</v>
      </c>
      <c r="F708" s="217" t="s">
        <v>949</v>
      </c>
      <c r="G708" s="218" t="s">
        <v>123</v>
      </c>
      <c r="H708" s="219">
        <v>9</v>
      </c>
      <c r="I708" s="220"/>
      <c r="J708" s="221">
        <f>ROUND(I708*H708,2)</f>
        <v>0</v>
      </c>
      <c r="K708" s="217" t="s">
        <v>124</v>
      </c>
      <c r="L708" s="222"/>
      <c r="M708" s="223" t="s">
        <v>19</v>
      </c>
      <c r="N708" s="224" t="s">
        <v>42</v>
      </c>
      <c r="O708" s="64"/>
      <c r="P708" s="182">
        <f>O708*H708</f>
        <v>0</v>
      </c>
      <c r="Q708" s="182">
        <v>6.8000000000000005E-2</v>
      </c>
      <c r="R708" s="182">
        <f>Q708*H708</f>
        <v>0.6120000000000001</v>
      </c>
      <c r="S708" s="182">
        <v>0</v>
      </c>
      <c r="T708" s="183">
        <f>S708*H708</f>
        <v>0</v>
      </c>
      <c r="U708" s="34"/>
      <c r="V708" s="34"/>
      <c r="W708" s="34"/>
      <c r="X708" s="34"/>
      <c r="Y708" s="34"/>
      <c r="Z708" s="34"/>
      <c r="AA708" s="34"/>
      <c r="AB708" s="34"/>
      <c r="AC708" s="34"/>
      <c r="AD708" s="34"/>
      <c r="AE708" s="34"/>
      <c r="AR708" s="184" t="s">
        <v>195</v>
      </c>
      <c r="AT708" s="184" t="s">
        <v>568</v>
      </c>
      <c r="AU708" s="184" t="s">
        <v>82</v>
      </c>
      <c r="AY708" s="17" t="s">
        <v>118</v>
      </c>
      <c r="BE708" s="185">
        <f>IF(N708="základní",J708,0)</f>
        <v>0</v>
      </c>
      <c r="BF708" s="185">
        <f>IF(N708="snížená",J708,0)</f>
        <v>0</v>
      </c>
      <c r="BG708" s="185">
        <f>IF(N708="zákl. přenesená",J708,0)</f>
        <v>0</v>
      </c>
      <c r="BH708" s="185">
        <f>IF(N708="sníž. přenesená",J708,0)</f>
        <v>0</v>
      </c>
      <c r="BI708" s="185">
        <f>IF(N708="nulová",J708,0)</f>
        <v>0</v>
      </c>
      <c r="BJ708" s="17" t="s">
        <v>79</v>
      </c>
      <c r="BK708" s="185">
        <f>ROUND(I708*H708,2)</f>
        <v>0</v>
      </c>
      <c r="BL708" s="17" t="s">
        <v>125</v>
      </c>
      <c r="BM708" s="184" t="s">
        <v>950</v>
      </c>
    </row>
    <row r="709" spans="1:65" s="2" customFormat="1" ht="10.199999999999999">
      <c r="A709" s="34"/>
      <c r="B709" s="35"/>
      <c r="C709" s="36"/>
      <c r="D709" s="186" t="s">
        <v>127</v>
      </c>
      <c r="E709" s="36"/>
      <c r="F709" s="187" t="s">
        <v>949</v>
      </c>
      <c r="G709" s="36"/>
      <c r="H709" s="36"/>
      <c r="I709" s="188"/>
      <c r="J709" s="36"/>
      <c r="K709" s="36"/>
      <c r="L709" s="39"/>
      <c r="M709" s="189"/>
      <c r="N709" s="190"/>
      <c r="O709" s="64"/>
      <c r="P709" s="64"/>
      <c r="Q709" s="64"/>
      <c r="R709" s="64"/>
      <c r="S709" s="64"/>
      <c r="T709" s="65"/>
      <c r="U709" s="34"/>
      <c r="V709" s="34"/>
      <c r="W709" s="34"/>
      <c r="X709" s="34"/>
      <c r="Y709" s="34"/>
      <c r="Z709" s="34"/>
      <c r="AA709" s="34"/>
      <c r="AB709" s="34"/>
      <c r="AC709" s="34"/>
      <c r="AD709" s="34"/>
      <c r="AE709" s="34"/>
      <c r="AT709" s="17" t="s">
        <v>127</v>
      </c>
      <c r="AU709" s="17" t="s">
        <v>82</v>
      </c>
    </row>
    <row r="710" spans="1:65" s="2" customFormat="1" ht="10.199999999999999">
      <c r="A710" s="34"/>
      <c r="B710" s="35"/>
      <c r="C710" s="36"/>
      <c r="D710" s="191" t="s">
        <v>129</v>
      </c>
      <c r="E710" s="36"/>
      <c r="F710" s="192" t="s">
        <v>951</v>
      </c>
      <c r="G710" s="36"/>
      <c r="H710" s="36"/>
      <c r="I710" s="188"/>
      <c r="J710" s="36"/>
      <c r="K710" s="36"/>
      <c r="L710" s="39"/>
      <c r="M710" s="189"/>
      <c r="N710" s="190"/>
      <c r="O710" s="64"/>
      <c r="P710" s="64"/>
      <c r="Q710" s="64"/>
      <c r="R710" s="64"/>
      <c r="S710" s="64"/>
      <c r="T710" s="65"/>
      <c r="U710" s="34"/>
      <c r="V710" s="34"/>
      <c r="W710" s="34"/>
      <c r="X710" s="34"/>
      <c r="Y710" s="34"/>
      <c r="Z710" s="34"/>
      <c r="AA710" s="34"/>
      <c r="AB710" s="34"/>
      <c r="AC710" s="34"/>
      <c r="AD710" s="34"/>
      <c r="AE710" s="34"/>
      <c r="AT710" s="17" t="s">
        <v>129</v>
      </c>
      <c r="AU710" s="17" t="s">
        <v>82</v>
      </c>
    </row>
    <row r="711" spans="1:65" s="13" customFormat="1" ht="10.199999999999999">
      <c r="B711" s="193"/>
      <c r="C711" s="194"/>
      <c r="D711" s="186" t="s">
        <v>131</v>
      </c>
      <c r="E711" s="195" t="s">
        <v>19</v>
      </c>
      <c r="F711" s="196" t="s">
        <v>952</v>
      </c>
      <c r="G711" s="194"/>
      <c r="H711" s="197">
        <v>1</v>
      </c>
      <c r="I711" s="198"/>
      <c r="J711" s="194"/>
      <c r="K711" s="194"/>
      <c r="L711" s="199"/>
      <c r="M711" s="200"/>
      <c r="N711" s="201"/>
      <c r="O711" s="201"/>
      <c r="P711" s="201"/>
      <c r="Q711" s="201"/>
      <c r="R711" s="201"/>
      <c r="S711" s="201"/>
      <c r="T711" s="202"/>
      <c r="AT711" s="203" t="s">
        <v>131</v>
      </c>
      <c r="AU711" s="203" t="s">
        <v>82</v>
      </c>
      <c r="AV711" s="13" t="s">
        <v>82</v>
      </c>
      <c r="AW711" s="13" t="s">
        <v>33</v>
      </c>
      <c r="AX711" s="13" t="s">
        <v>71</v>
      </c>
      <c r="AY711" s="203" t="s">
        <v>118</v>
      </c>
    </row>
    <row r="712" spans="1:65" s="13" customFormat="1" ht="10.199999999999999">
      <c r="B712" s="193"/>
      <c r="C712" s="194"/>
      <c r="D712" s="186" t="s">
        <v>131</v>
      </c>
      <c r="E712" s="195" t="s">
        <v>19</v>
      </c>
      <c r="F712" s="196" t="s">
        <v>953</v>
      </c>
      <c r="G712" s="194"/>
      <c r="H712" s="197">
        <v>3</v>
      </c>
      <c r="I712" s="198"/>
      <c r="J712" s="194"/>
      <c r="K712" s="194"/>
      <c r="L712" s="199"/>
      <c r="M712" s="200"/>
      <c r="N712" s="201"/>
      <c r="O712" s="201"/>
      <c r="P712" s="201"/>
      <c r="Q712" s="201"/>
      <c r="R712" s="201"/>
      <c r="S712" s="201"/>
      <c r="T712" s="202"/>
      <c r="AT712" s="203" t="s">
        <v>131</v>
      </c>
      <c r="AU712" s="203" t="s">
        <v>82</v>
      </c>
      <c r="AV712" s="13" t="s">
        <v>82</v>
      </c>
      <c r="AW712" s="13" t="s">
        <v>33</v>
      </c>
      <c r="AX712" s="13" t="s">
        <v>71</v>
      </c>
      <c r="AY712" s="203" t="s">
        <v>118</v>
      </c>
    </row>
    <row r="713" spans="1:65" s="13" customFormat="1" ht="10.199999999999999">
      <c r="B713" s="193"/>
      <c r="C713" s="194"/>
      <c r="D713" s="186" t="s">
        <v>131</v>
      </c>
      <c r="E713" s="195" t="s">
        <v>19</v>
      </c>
      <c r="F713" s="196" t="s">
        <v>954</v>
      </c>
      <c r="G713" s="194"/>
      <c r="H713" s="197">
        <v>5</v>
      </c>
      <c r="I713" s="198"/>
      <c r="J713" s="194"/>
      <c r="K713" s="194"/>
      <c r="L713" s="199"/>
      <c r="M713" s="200"/>
      <c r="N713" s="201"/>
      <c r="O713" s="201"/>
      <c r="P713" s="201"/>
      <c r="Q713" s="201"/>
      <c r="R713" s="201"/>
      <c r="S713" s="201"/>
      <c r="T713" s="202"/>
      <c r="AT713" s="203" t="s">
        <v>131</v>
      </c>
      <c r="AU713" s="203" t="s">
        <v>82</v>
      </c>
      <c r="AV713" s="13" t="s">
        <v>82</v>
      </c>
      <c r="AW713" s="13" t="s">
        <v>33</v>
      </c>
      <c r="AX713" s="13" t="s">
        <v>71</v>
      </c>
      <c r="AY713" s="203" t="s">
        <v>118</v>
      </c>
    </row>
    <row r="714" spans="1:65" s="2" customFormat="1" ht="14.4" customHeight="1">
      <c r="A714" s="34"/>
      <c r="B714" s="35"/>
      <c r="C714" s="215" t="s">
        <v>955</v>
      </c>
      <c r="D714" s="215" t="s">
        <v>568</v>
      </c>
      <c r="E714" s="216" t="s">
        <v>956</v>
      </c>
      <c r="F714" s="217" t="s">
        <v>957</v>
      </c>
      <c r="G714" s="218" t="s">
        <v>123</v>
      </c>
      <c r="H714" s="219">
        <v>1</v>
      </c>
      <c r="I714" s="220"/>
      <c r="J714" s="221">
        <f>ROUND(I714*H714,2)</f>
        <v>0</v>
      </c>
      <c r="K714" s="217" t="s">
        <v>124</v>
      </c>
      <c r="L714" s="222"/>
      <c r="M714" s="223" t="s">
        <v>19</v>
      </c>
      <c r="N714" s="224" t="s">
        <v>42</v>
      </c>
      <c r="O714" s="64"/>
      <c r="P714" s="182">
        <f>O714*H714</f>
        <v>0</v>
      </c>
      <c r="Q714" s="182">
        <v>8.1000000000000003E-2</v>
      </c>
      <c r="R714" s="182">
        <f>Q714*H714</f>
        <v>8.1000000000000003E-2</v>
      </c>
      <c r="S714" s="182">
        <v>0</v>
      </c>
      <c r="T714" s="183">
        <f>S714*H714</f>
        <v>0</v>
      </c>
      <c r="U714" s="34"/>
      <c r="V714" s="34"/>
      <c r="W714" s="34"/>
      <c r="X714" s="34"/>
      <c r="Y714" s="34"/>
      <c r="Z714" s="34"/>
      <c r="AA714" s="34"/>
      <c r="AB714" s="34"/>
      <c r="AC714" s="34"/>
      <c r="AD714" s="34"/>
      <c r="AE714" s="34"/>
      <c r="AR714" s="184" t="s">
        <v>195</v>
      </c>
      <c r="AT714" s="184" t="s">
        <v>568</v>
      </c>
      <c r="AU714" s="184" t="s">
        <v>82</v>
      </c>
      <c r="AY714" s="17" t="s">
        <v>118</v>
      </c>
      <c r="BE714" s="185">
        <f>IF(N714="základní",J714,0)</f>
        <v>0</v>
      </c>
      <c r="BF714" s="185">
        <f>IF(N714="snížená",J714,0)</f>
        <v>0</v>
      </c>
      <c r="BG714" s="185">
        <f>IF(N714="zákl. přenesená",J714,0)</f>
        <v>0</v>
      </c>
      <c r="BH714" s="185">
        <f>IF(N714="sníž. přenesená",J714,0)</f>
        <v>0</v>
      </c>
      <c r="BI714" s="185">
        <f>IF(N714="nulová",J714,0)</f>
        <v>0</v>
      </c>
      <c r="BJ714" s="17" t="s">
        <v>79</v>
      </c>
      <c r="BK714" s="185">
        <f>ROUND(I714*H714,2)</f>
        <v>0</v>
      </c>
      <c r="BL714" s="17" t="s">
        <v>125</v>
      </c>
      <c r="BM714" s="184" t="s">
        <v>958</v>
      </c>
    </row>
    <row r="715" spans="1:65" s="2" customFormat="1" ht="10.199999999999999">
      <c r="A715" s="34"/>
      <c r="B715" s="35"/>
      <c r="C715" s="36"/>
      <c r="D715" s="186" t="s">
        <v>127</v>
      </c>
      <c r="E715" s="36"/>
      <c r="F715" s="187" t="s">
        <v>957</v>
      </c>
      <c r="G715" s="36"/>
      <c r="H715" s="36"/>
      <c r="I715" s="188"/>
      <c r="J715" s="36"/>
      <c r="K715" s="36"/>
      <c r="L715" s="39"/>
      <c r="M715" s="189"/>
      <c r="N715" s="190"/>
      <c r="O715" s="64"/>
      <c r="P715" s="64"/>
      <c r="Q715" s="64"/>
      <c r="R715" s="64"/>
      <c r="S715" s="64"/>
      <c r="T715" s="65"/>
      <c r="U715" s="34"/>
      <c r="V715" s="34"/>
      <c r="W715" s="34"/>
      <c r="X715" s="34"/>
      <c r="Y715" s="34"/>
      <c r="Z715" s="34"/>
      <c r="AA715" s="34"/>
      <c r="AB715" s="34"/>
      <c r="AC715" s="34"/>
      <c r="AD715" s="34"/>
      <c r="AE715" s="34"/>
      <c r="AT715" s="17" t="s">
        <v>127</v>
      </c>
      <c r="AU715" s="17" t="s">
        <v>82</v>
      </c>
    </row>
    <row r="716" spans="1:65" s="2" customFormat="1" ht="10.199999999999999">
      <c r="A716" s="34"/>
      <c r="B716" s="35"/>
      <c r="C716" s="36"/>
      <c r="D716" s="191" t="s">
        <v>129</v>
      </c>
      <c r="E716" s="36"/>
      <c r="F716" s="192" t="s">
        <v>959</v>
      </c>
      <c r="G716" s="36"/>
      <c r="H716" s="36"/>
      <c r="I716" s="188"/>
      <c r="J716" s="36"/>
      <c r="K716" s="36"/>
      <c r="L716" s="39"/>
      <c r="M716" s="189"/>
      <c r="N716" s="190"/>
      <c r="O716" s="64"/>
      <c r="P716" s="64"/>
      <c r="Q716" s="64"/>
      <c r="R716" s="64"/>
      <c r="S716" s="64"/>
      <c r="T716" s="65"/>
      <c r="U716" s="34"/>
      <c r="V716" s="34"/>
      <c r="W716" s="34"/>
      <c r="X716" s="34"/>
      <c r="Y716" s="34"/>
      <c r="Z716" s="34"/>
      <c r="AA716" s="34"/>
      <c r="AB716" s="34"/>
      <c r="AC716" s="34"/>
      <c r="AD716" s="34"/>
      <c r="AE716" s="34"/>
      <c r="AT716" s="17" t="s">
        <v>129</v>
      </c>
      <c r="AU716" s="17" t="s">
        <v>82</v>
      </c>
    </row>
    <row r="717" spans="1:65" s="13" customFormat="1" ht="10.199999999999999">
      <c r="B717" s="193"/>
      <c r="C717" s="194"/>
      <c r="D717" s="186" t="s">
        <v>131</v>
      </c>
      <c r="E717" s="195" t="s">
        <v>19</v>
      </c>
      <c r="F717" s="196" t="s">
        <v>960</v>
      </c>
      <c r="G717" s="194"/>
      <c r="H717" s="197">
        <v>1</v>
      </c>
      <c r="I717" s="198"/>
      <c r="J717" s="194"/>
      <c r="K717" s="194"/>
      <c r="L717" s="199"/>
      <c r="M717" s="200"/>
      <c r="N717" s="201"/>
      <c r="O717" s="201"/>
      <c r="P717" s="201"/>
      <c r="Q717" s="201"/>
      <c r="R717" s="201"/>
      <c r="S717" s="201"/>
      <c r="T717" s="202"/>
      <c r="AT717" s="203" t="s">
        <v>131</v>
      </c>
      <c r="AU717" s="203" t="s">
        <v>82</v>
      </c>
      <c r="AV717" s="13" t="s">
        <v>82</v>
      </c>
      <c r="AW717" s="13" t="s">
        <v>33</v>
      </c>
      <c r="AX717" s="13" t="s">
        <v>71</v>
      </c>
      <c r="AY717" s="203" t="s">
        <v>118</v>
      </c>
    </row>
    <row r="718" spans="1:65" s="2" customFormat="1" ht="14.4" customHeight="1">
      <c r="A718" s="34"/>
      <c r="B718" s="35"/>
      <c r="C718" s="215" t="s">
        <v>961</v>
      </c>
      <c r="D718" s="215" t="s">
        <v>568</v>
      </c>
      <c r="E718" s="216" t="s">
        <v>962</v>
      </c>
      <c r="F718" s="217" t="s">
        <v>963</v>
      </c>
      <c r="G718" s="218" t="s">
        <v>123</v>
      </c>
      <c r="H718" s="219">
        <v>35</v>
      </c>
      <c r="I718" s="220"/>
      <c r="J718" s="221">
        <f>ROUND(I718*H718,2)</f>
        <v>0</v>
      </c>
      <c r="K718" s="217" t="s">
        <v>124</v>
      </c>
      <c r="L718" s="222"/>
      <c r="M718" s="223" t="s">
        <v>19</v>
      </c>
      <c r="N718" s="224" t="s">
        <v>42</v>
      </c>
      <c r="O718" s="64"/>
      <c r="P718" s="182">
        <f>O718*H718</f>
        <v>0</v>
      </c>
      <c r="Q718" s="182">
        <v>2E-3</v>
      </c>
      <c r="R718" s="182">
        <f>Q718*H718</f>
        <v>7.0000000000000007E-2</v>
      </c>
      <c r="S718" s="182">
        <v>0</v>
      </c>
      <c r="T718" s="183">
        <f>S718*H718</f>
        <v>0</v>
      </c>
      <c r="U718" s="34"/>
      <c r="V718" s="34"/>
      <c r="W718" s="34"/>
      <c r="X718" s="34"/>
      <c r="Y718" s="34"/>
      <c r="Z718" s="34"/>
      <c r="AA718" s="34"/>
      <c r="AB718" s="34"/>
      <c r="AC718" s="34"/>
      <c r="AD718" s="34"/>
      <c r="AE718" s="34"/>
      <c r="AR718" s="184" t="s">
        <v>195</v>
      </c>
      <c r="AT718" s="184" t="s">
        <v>568</v>
      </c>
      <c r="AU718" s="184" t="s">
        <v>82</v>
      </c>
      <c r="AY718" s="17" t="s">
        <v>118</v>
      </c>
      <c r="BE718" s="185">
        <f>IF(N718="základní",J718,0)</f>
        <v>0</v>
      </c>
      <c r="BF718" s="185">
        <f>IF(N718="snížená",J718,0)</f>
        <v>0</v>
      </c>
      <c r="BG718" s="185">
        <f>IF(N718="zákl. přenesená",J718,0)</f>
        <v>0</v>
      </c>
      <c r="BH718" s="185">
        <f>IF(N718="sníž. přenesená",J718,0)</f>
        <v>0</v>
      </c>
      <c r="BI718" s="185">
        <f>IF(N718="nulová",J718,0)</f>
        <v>0</v>
      </c>
      <c r="BJ718" s="17" t="s">
        <v>79</v>
      </c>
      <c r="BK718" s="185">
        <f>ROUND(I718*H718,2)</f>
        <v>0</v>
      </c>
      <c r="BL718" s="17" t="s">
        <v>125</v>
      </c>
      <c r="BM718" s="184" t="s">
        <v>964</v>
      </c>
    </row>
    <row r="719" spans="1:65" s="2" customFormat="1" ht="10.199999999999999">
      <c r="A719" s="34"/>
      <c r="B719" s="35"/>
      <c r="C719" s="36"/>
      <c r="D719" s="186" t="s">
        <v>127</v>
      </c>
      <c r="E719" s="36"/>
      <c r="F719" s="187" t="s">
        <v>963</v>
      </c>
      <c r="G719" s="36"/>
      <c r="H719" s="36"/>
      <c r="I719" s="188"/>
      <c r="J719" s="36"/>
      <c r="K719" s="36"/>
      <c r="L719" s="39"/>
      <c r="M719" s="189"/>
      <c r="N719" s="190"/>
      <c r="O719" s="64"/>
      <c r="P719" s="64"/>
      <c r="Q719" s="64"/>
      <c r="R719" s="64"/>
      <c r="S719" s="64"/>
      <c r="T719" s="65"/>
      <c r="U719" s="34"/>
      <c r="V719" s="34"/>
      <c r="W719" s="34"/>
      <c r="X719" s="34"/>
      <c r="Y719" s="34"/>
      <c r="Z719" s="34"/>
      <c r="AA719" s="34"/>
      <c r="AB719" s="34"/>
      <c r="AC719" s="34"/>
      <c r="AD719" s="34"/>
      <c r="AE719" s="34"/>
      <c r="AT719" s="17" t="s">
        <v>127</v>
      </c>
      <c r="AU719" s="17" t="s">
        <v>82</v>
      </c>
    </row>
    <row r="720" spans="1:65" s="2" customFormat="1" ht="10.199999999999999">
      <c r="A720" s="34"/>
      <c r="B720" s="35"/>
      <c r="C720" s="36"/>
      <c r="D720" s="191" t="s">
        <v>129</v>
      </c>
      <c r="E720" s="36"/>
      <c r="F720" s="192" t="s">
        <v>965</v>
      </c>
      <c r="G720" s="36"/>
      <c r="H720" s="36"/>
      <c r="I720" s="188"/>
      <c r="J720" s="36"/>
      <c r="K720" s="36"/>
      <c r="L720" s="39"/>
      <c r="M720" s="189"/>
      <c r="N720" s="190"/>
      <c r="O720" s="64"/>
      <c r="P720" s="64"/>
      <c r="Q720" s="64"/>
      <c r="R720" s="64"/>
      <c r="S720" s="64"/>
      <c r="T720" s="65"/>
      <c r="U720" s="34"/>
      <c r="V720" s="34"/>
      <c r="W720" s="34"/>
      <c r="X720" s="34"/>
      <c r="Y720" s="34"/>
      <c r="Z720" s="34"/>
      <c r="AA720" s="34"/>
      <c r="AB720" s="34"/>
      <c r="AC720" s="34"/>
      <c r="AD720" s="34"/>
      <c r="AE720" s="34"/>
      <c r="AT720" s="17" t="s">
        <v>129</v>
      </c>
      <c r="AU720" s="17" t="s">
        <v>82</v>
      </c>
    </row>
    <row r="721" spans="1:65" s="13" customFormat="1" ht="10.199999999999999">
      <c r="B721" s="193"/>
      <c r="C721" s="194"/>
      <c r="D721" s="186" t="s">
        <v>131</v>
      </c>
      <c r="E721" s="195" t="s">
        <v>19</v>
      </c>
      <c r="F721" s="196" t="s">
        <v>966</v>
      </c>
      <c r="G721" s="194"/>
      <c r="H721" s="197">
        <v>35</v>
      </c>
      <c r="I721" s="198"/>
      <c r="J721" s="194"/>
      <c r="K721" s="194"/>
      <c r="L721" s="199"/>
      <c r="M721" s="200"/>
      <c r="N721" s="201"/>
      <c r="O721" s="201"/>
      <c r="P721" s="201"/>
      <c r="Q721" s="201"/>
      <c r="R721" s="201"/>
      <c r="S721" s="201"/>
      <c r="T721" s="202"/>
      <c r="AT721" s="203" t="s">
        <v>131</v>
      </c>
      <c r="AU721" s="203" t="s">
        <v>82</v>
      </c>
      <c r="AV721" s="13" t="s">
        <v>82</v>
      </c>
      <c r="AW721" s="13" t="s">
        <v>33</v>
      </c>
      <c r="AX721" s="13" t="s">
        <v>71</v>
      </c>
      <c r="AY721" s="203" t="s">
        <v>118</v>
      </c>
    </row>
    <row r="722" spans="1:65" s="2" customFormat="1" ht="14.4" customHeight="1">
      <c r="A722" s="34"/>
      <c r="B722" s="35"/>
      <c r="C722" s="215" t="s">
        <v>967</v>
      </c>
      <c r="D722" s="215" t="s">
        <v>568</v>
      </c>
      <c r="E722" s="216" t="s">
        <v>968</v>
      </c>
      <c r="F722" s="217" t="s">
        <v>969</v>
      </c>
      <c r="G722" s="218" t="s">
        <v>123</v>
      </c>
      <c r="H722" s="219">
        <v>8</v>
      </c>
      <c r="I722" s="220"/>
      <c r="J722" s="221">
        <f>ROUND(I722*H722,2)</f>
        <v>0</v>
      </c>
      <c r="K722" s="217" t="s">
        <v>124</v>
      </c>
      <c r="L722" s="222"/>
      <c r="M722" s="223" t="s">
        <v>19</v>
      </c>
      <c r="N722" s="224" t="s">
        <v>42</v>
      </c>
      <c r="O722" s="64"/>
      <c r="P722" s="182">
        <f>O722*H722</f>
        <v>0</v>
      </c>
      <c r="Q722" s="182">
        <v>3.0000000000000001E-3</v>
      </c>
      <c r="R722" s="182">
        <f>Q722*H722</f>
        <v>2.4E-2</v>
      </c>
      <c r="S722" s="182">
        <v>0</v>
      </c>
      <c r="T722" s="183">
        <f>S722*H722</f>
        <v>0</v>
      </c>
      <c r="U722" s="34"/>
      <c r="V722" s="34"/>
      <c r="W722" s="34"/>
      <c r="X722" s="34"/>
      <c r="Y722" s="34"/>
      <c r="Z722" s="34"/>
      <c r="AA722" s="34"/>
      <c r="AB722" s="34"/>
      <c r="AC722" s="34"/>
      <c r="AD722" s="34"/>
      <c r="AE722" s="34"/>
      <c r="AR722" s="184" t="s">
        <v>195</v>
      </c>
      <c r="AT722" s="184" t="s">
        <v>568</v>
      </c>
      <c r="AU722" s="184" t="s">
        <v>82</v>
      </c>
      <c r="AY722" s="17" t="s">
        <v>118</v>
      </c>
      <c r="BE722" s="185">
        <f>IF(N722="základní",J722,0)</f>
        <v>0</v>
      </c>
      <c r="BF722" s="185">
        <f>IF(N722="snížená",J722,0)</f>
        <v>0</v>
      </c>
      <c r="BG722" s="185">
        <f>IF(N722="zákl. přenesená",J722,0)</f>
        <v>0</v>
      </c>
      <c r="BH722" s="185">
        <f>IF(N722="sníž. přenesená",J722,0)</f>
        <v>0</v>
      </c>
      <c r="BI722" s="185">
        <f>IF(N722="nulová",J722,0)</f>
        <v>0</v>
      </c>
      <c r="BJ722" s="17" t="s">
        <v>79</v>
      </c>
      <c r="BK722" s="185">
        <f>ROUND(I722*H722,2)</f>
        <v>0</v>
      </c>
      <c r="BL722" s="17" t="s">
        <v>125</v>
      </c>
      <c r="BM722" s="184" t="s">
        <v>970</v>
      </c>
    </row>
    <row r="723" spans="1:65" s="2" customFormat="1" ht="10.199999999999999">
      <c r="A723" s="34"/>
      <c r="B723" s="35"/>
      <c r="C723" s="36"/>
      <c r="D723" s="186" t="s">
        <v>127</v>
      </c>
      <c r="E723" s="36"/>
      <c r="F723" s="187" t="s">
        <v>969</v>
      </c>
      <c r="G723" s="36"/>
      <c r="H723" s="36"/>
      <c r="I723" s="188"/>
      <c r="J723" s="36"/>
      <c r="K723" s="36"/>
      <c r="L723" s="39"/>
      <c r="M723" s="189"/>
      <c r="N723" s="190"/>
      <c r="O723" s="64"/>
      <c r="P723" s="64"/>
      <c r="Q723" s="64"/>
      <c r="R723" s="64"/>
      <c r="S723" s="64"/>
      <c r="T723" s="65"/>
      <c r="U723" s="34"/>
      <c r="V723" s="34"/>
      <c r="W723" s="34"/>
      <c r="X723" s="34"/>
      <c r="Y723" s="34"/>
      <c r="Z723" s="34"/>
      <c r="AA723" s="34"/>
      <c r="AB723" s="34"/>
      <c r="AC723" s="34"/>
      <c r="AD723" s="34"/>
      <c r="AE723" s="34"/>
      <c r="AT723" s="17" t="s">
        <v>127</v>
      </c>
      <c r="AU723" s="17" t="s">
        <v>82</v>
      </c>
    </row>
    <row r="724" spans="1:65" s="2" customFormat="1" ht="10.199999999999999">
      <c r="A724" s="34"/>
      <c r="B724" s="35"/>
      <c r="C724" s="36"/>
      <c r="D724" s="191" t="s">
        <v>129</v>
      </c>
      <c r="E724" s="36"/>
      <c r="F724" s="192" t="s">
        <v>971</v>
      </c>
      <c r="G724" s="36"/>
      <c r="H724" s="36"/>
      <c r="I724" s="188"/>
      <c r="J724" s="36"/>
      <c r="K724" s="36"/>
      <c r="L724" s="39"/>
      <c r="M724" s="189"/>
      <c r="N724" s="190"/>
      <c r="O724" s="64"/>
      <c r="P724" s="64"/>
      <c r="Q724" s="64"/>
      <c r="R724" s="64"/>
      <c r="S724" s="64"/>
      <c r="T724" s="65"/>
      <c r="U724" s="34"/>
      <c r="V724" s="34"/>
      <c r="W724" s="34"/>
      <c r="X724" s="34"/>
      <c r="Y724" s="34"/>
      <c r="Z724" s="34"/>
      <c r="AA724" s="34"/>
      <c r="AB724" s="34"/>
      <c r="AC724" s="34"/>
      <c r="AD724" s="34"/>
      <c r="AE724" s="34"/>
      <c r="AT724" s="17" t="s">
        <v>129</v>
      </c>
      <c r="AU724" s="17" t="s">
        <v>82</v>
      </c>
    </row>
    <row r="725" spans="1:65" s="13" customFormat="1" ht="10.199999999999999">
      <c r="B725" s="193"/>
      <c r="C725" s="194"/>
      <c r="D725" s="186" t="s">
        <v>131</v>
      </c>
      <c r="E725" s="195" t="s">
        <v>19</v>
      </c>
      <c r="F725" s="196" t="s">
        <v>925</v>
      </c>
      <c r="G725" s="194"/>
      <c r="H725" s="197">
        <v>8</v>
      </c>
      <c r="I725" s="198"/>
      <c r="J725" s="194"/>
      <c r="K725" s="194"/>
      <c r="L725" s="199"/>
      <c r="M725" s="200"/>
      <c r="N725" s="201"/>
      <c r="O725" s="201"/>
      <c r="P725" s="201"/>
      <c r="Q725" s="201"/>
      <c r="R725" s="201"/>
      <c r="S725" s="201"/>
      <c r="T725" s="202"/>
      <c r="AT725" s="203" t="s">
        <v>131</v>
      </c>
      <c r="AU725" s="203" t="s">
        <v>82</v>
      </c>
      <c r="AV725" s="13" t="s">
        <v>82</v>
      </c>
      <c r="AW725" s="13" t="s">
        <v>33</v>
      </c>
      <c r="AX725" s="13" t="s">
        <v>79</v>
      </c>
      <c r="AY725" s="203" t="s">
        <v>118</v>
      </c>
    </row>
    <row r="726" spans="1:65" s="2" customFormat="1" ht="14.4" customHeight="1">
      <c r="A726" s="34"/>
      <c r="B726" s="35"/>
      <c r="C726" s="215" t="s">
        <v>972</v>
      </c>
      <c r="D726" s="215" t="s">
        <v>568</v>
      </c>
      <c r="E726" s="216" t="s">
        <v>973</v>
      </c>
      <c r="F726" s="217" t="s">
        <v>974</v>
      </c>
      <c r="G726" s="218" t="s">
        <v>123</v>
      </c>
      <c r="H726" s="219">
        <v>1</v>
      </c>
      <c r="I726" s="220"/>
      <c r="J726" s="221">
        <f>ROUND(I726*H726,2)</f>
        <v>0</v>
      </c>
      <c r="K726" s="217" t="s">
        <v>124</v>
      </c>
      <c r="L726" s="222"/>
      <c r="M726" s="223" t="s">
        <v>19</v>
      </c>
      <c r="N726" s="224" t="s">
        <v>42</v>
      </c>
      <c r="O726" s="64"/>
      <c r="P726" s="182">
        <f>O726*H726</f>
        <v>0</v>
      </c>
      <c r="Q726" s="182">
        <v>4.0000000000000001E-3</v>
      </c>
      <c r="R726" s="182">
        <f>Q726*H726</f>
        <v>4.0000000000000001E-3</v>
      </c>
      <c r="S726" s="182">
        <v>0</v>
      </c>
      <c r="T726" s="183">
        <f>S726*H726</f>
        <v>0</v>
      </c>
      <c r="U726" s="34"/>
      <c r="V726" s="34"/>
      <c r="W726" s="34"/>
      <c r="X726" s="34"/>
      <c r="Y726" s="34"/>
      <c r="Z726" s="34"/>
      <c r="AA726" s="34"/>
      <c r="AB726" s="34"/>
      <c r="AC726" s="34"/>
      <c r="AD726" s="34"/>
      <c r="AE726" s="34"/>
      <c r="AR726" s="184" t="s">
        <v>195</v>
      </c>
      <c r="AT726" s="184" t="s">
        <v>568</v>
      </c>
      <c r="AU726" s="184" t="s">
        <v>82</v>
      </c>
      <c r="AY726" s="17" t="s">
        <v>118</v>
      </c>
      <c r="BE726" s="185">
        <f>IF(N726="základní",J726,0)</f>
        <v>0</v>
      </c>
      <c r="BF726" s="185">
        <f>IF(N726="snížená",J726,0)</f>
        <v>0</v>
      </c>
      <c r="BG726" s="185">
        <f>IF(N726="zákl. přenesená",J726,0)</f>
        <v>0</v>
      </c>
      <c r="BH726" s="185">
        <f>IF(N726="sníž. přenesená",J726,0)</f>
        <v>0</v>
      </c>
      <c r="BI726" s="185">
        <f>IF(N726="nulová",J726,0)</f>
        <v>0</v>
      </c>
      <c r="BJ726" s="17" t="s">
        <v>79</v>
      </c>
      <c r="BK726" s="185">
        <f>ROUND(I726*H726,2)</f>
        <v>0</v>
      </c>
      <c r="BL726" s="17" t="s">
        <v>125</v>
      </c>
      <c r="BM726" s="184" t="s">
        <v>975</v>
      </c>
    </row>
    <row r="727" spans="1:65" s="2" customFormat="1" ht="10.199999999999999">
      <c r="A727" s="34"/>
      <c r="B727" s="35"/>
      <c r="C727" s="36"/>
      <c r="D727" s="186" t="s">
        <v>127</v>
      </c>
      <c r="E727" s="36"/>
      <c r="F727" s="187" t="s">
        <v>974</v>
      </c>
      <c r="G727" s="36"/>
      <c r="H727" s="36"/>
      <c r="I727" s="188"/>
      <c r="J727" s="36"/>
      <c r="K727" s="36"/>
      <c r="L727" s="39"/>
      <c r="M727" s="189"/>
      <c r="N727" s="190"/>
      <c r="O727" s="64"/>
      <c r="P727" s="64"/>
      <c r="Q727" s="64"/>
      <c r="R727" s="64"/>
      <c r="S727" s="64"/>
      <c r="T727" s="65"/>
      <c r="U727" s="34"/>
      <c r="V727" s="34"/>
      <c r="W727" s="34"/>
      <c r="X727" s="34"/>
      <c r="Y727" s="34"/>
      <c r="Z727" s="34"/>
      <c r="AA727" s="34"/>
      <c r="AB727" s="34"/>
      <c r="AC727" s="34"/>
      <c r="AD727" s="34"/>
      <c r="AE727" s="34"/>
      <c r="AT727" s="17" t="s">
        <v>127</v>
      </c>
      <c r="AU727" s="17" t="s">
        <v>82</v>
      </c>
    </row>
    <row r="728" spans="1:65" s="2" customFormat="1" ht="10.199999999999999">
      <c r="A728" s="34"/>
      <c r="B728" s="35"/>
      <c r="C728" s="36"/>
      <c r="D728" s="191" t="s">
        <v>129</v>
      </c>
      <c r="E728" s="36"/>
      <c r="F728" s="192" t="s">
        <v>976</v>
      </c>
      <c r="G728" s="36"/>
      <c r="H728" s="36"/>
      <c r="I728" s="188"/>
      <c r="J728" s="36"/>
      <c r="K728" s="36"/>
      <c r="L728" s="39"/>
      <c r="M728" s="189"/>
      <c r="N728" s="190"/>
      <c r="O728" s="64"/>
      <c r="P728" s="64"/>
      <c r="Q728" s="64"/>
      <c r="R728" s="64"/>
      <c r="S728" s="64"/>
      <c r="T728" s="65"/>
      <c r="U728" s="34"/>
      <c r="V728" s="34"/>
      <c r="W728" s="34"/>
      <c r="X728" s="34"/>
      <c r="Y728" s="34"/>
      <c r="Z728" s="34"/>
      <c r="AA728" s="34"/>
      <c r="AB728" s="34"/>
      <c r="AC728" s="34"/>
      <c r="AD728" s="34"/>
      <c r="AE728" s="34"/>
      <c r="AT728" s="17" t="s">
        <v>129</v>
      </c>
      <c r="AU728" s="17" t="s">
        <v>82</v>
      </c>
    </row>
    <row r="729" spans="1:65" s="13" customFormat="1" ht="10.199999999999999">
      <c r="B729" s="193"/>
      <c r="C729" s="194"/>
      <c r="D729" s="186" t="s">
        <v>131</v>
      </c>
      <c r="E729" s="195" t="s">
        <v>19</v>
      </c>
      <c r="F729" s="196" t="s">
        <v>977</v>
      </c>
      <c r="G729" s="194"/>
      <c r="H729" s="197">
        <v>1</v>
      </c>
      <c r="I729" s="198"/>
      <c r="J729" s="194"/>
      <c r="K729" s="194"/>
      <c r="L729" s="199"/>
      <c r="M729" s="200"/>
      <c r="N729" s="201"/>
      <c r="O729" s="201"/>
      <c r="P729" s="201"/>
      <c r="Q729" s="201"/>
      <c r="R729" s="201"/>
      <c r="S729" s="201"/>
      <c r="T729" s="202"/>
      <c r="AT729" s="203" t="s">
        <v>131</v>
      </c>
      <c r="AU729" s="203" t="s">
        <v>82</v>
      </c>
      <c r="AV729" s="13" t="s">
        <v>82</v>
      </c>
      <c r="AW729" s="13" t="s">
        <v>33</v>
      </c>
      <c r="AX729" s="13" t="s">
        <v>79</v>
      </c>
      <c r="AY729" s="203" t="s">
        <v>118</v>
      </c>
    </row>
    <row r="730" spans="1:65" s="2" customFormat="1" ht="22.2" customHeight="1">
      <c r="A730" s="34"/>
      <c r="B730" s="35"/>
      <c r="C730" s="173" t="s">
        <v>978</v>
      </c>
      <c r="D730" s="173" t="s">
        <v>120</v>
      </c>
      <c r="E730" s="174" t="s">
        <v>979</v>
      </c>
      <c r="F730" s="175" t="s">
        <v>980</v>
      </c>
      <c r="G730" s="176" t="s">
        <v>123</v>
      </c>
      <c r="H730" s="177">
        <v>1</v>
      </c>
      <c r="I730" s="178"/>
      <c r="J730" s="179">
        <f>ROUND(I730*H730,2)</f>
        <v>0</v>
      </c>
      <c r="K730" s="175" t="s">
        <v>19</v>
      </c>
      <c r="L730" s="39"/>
      <c r="M730" s="180" t="s">
        <v>19</v>
      </c>
      <c r="N730" s="181" t="s">
        <v>42</v>
      </c>
      <c r="O730" s="64"/>
      <c r="P730" s="182">
        <f>O730*H730</f>
        <v>0</v>
      </c>
      <c r="Q730" s="182">
        <v>19.8</v>
      </c>
      <c r="R730" s="182">
        <f>Q730*H730</f>
        <v>19.8</v>
      </c>
      <c r="S730" s="182">
        <v>0</v>
      </c>
      <c r="T730" s="183">
        <f>S730*H730</f>
        <v>0</v>
      </c>
      <c r="U730" s="34"/>
      <c r="V730" s="34"/>
      <c r="W730" s="34"/>
      <c r="X730" s="34"/>
      <c r="Y730" s="34"/>
      <c r="Z730" s="34"/>
      <c r="AA730" s="34"/>
      <c r="AB730" s="34"/>
      <c r="AC730" s="34"/>
      <c r="AD730" s="34"/>
      <c r="AE730" s="34"/>
      <c r="AR730" s="184" t="s">
        <v>125</v>
      </c>
      <c r="AT730" s="184" t="s">
        <v>120</v>
      </c>
      <c r="AU730" s="184" t="s">
        <v>82</v>
      </c>
      <c r="AY730" s="17" t="s">
        <v>118</v>
      </c>
      <c r="BE730" s="185">
        <f>IF(N730="základní",J730,0)</f>
        <v>0</v>
      </c>
      <c r="BF730" s="185">
        <f>IF(N730="snížená",J730,0)</f>
        <v>0</v>
      </c>
      <c r="BG730" s="185">
        <f>IF(N730="zákl. přenesená",J730,0)</f>
        <v>0</v>
      </c>
      <c r="BH730" s="185">
        <f>IF(N730="sníž. přenesená",J730,0)</f>
        <v>0</v>
      </c>
      <c r="BI730" s="185">
        <f>IF(N730="nulová",J730,0)</f>
        <v>0</v>
      </c>
      <c r="BJ730" s="17" t="s">
        <v>79</v>
      </c>
      <c r="BK730" s="185">
        <f>ROUND(I730*H730,2)</f>
        <v>0</v>
      </c>
      <c r="BL730" s="17" t="s">
        <v>125</v>
      </c>
      <c r="BM730" s="184" t="s">
        <v>981</v>
      </c>
    </row>
    <row r="731" spans="1:65" s="2" customFormat="1" ht="19.2">
      <c r="A731" s="34"/>
      <c r="B731" s="35"/>
      <c r="C731" s="36"/>
      <c r="D731" s="186" t="s">
        <v>127</v>
      </c>
      <c r="E731" s="36"/>
      <c r="F731" s="187" t="s">
        <v>980</v>
      </c>
      <c r="G731" s="36"/>
      <c r="H731" s="36"/>
      <c r="I731" s="188"/>
      <c r="J731" s="36"/>
      <c r="K731" s="36"/>
      <c r="L731" s="39"/>
      <c r="M731" s="189"/>
      <c r="N731" s="190"/>
      <c r="O731" s="64"/>
      <c r="P731" s="64"/>
      <c r="Q731" s="64"/>
      <c r="R731" s="64"/>
      <c r="S731" s="64"/>
      <c r="T731" s="65"/>
      <c r="U731" s="34"/>
      <c r="V731" s="34"/>
      <c r="W731" s="34"/>
      <c r="X731" s="34"/>
      <c r="Y731" s="34"/>
      <c r="Z731" s="34"/>
      <c r="AA731" s="34"/>
      <c r="AB731" s="34"/>
      <c r="AC731" s="34"/>
      <c r="AD731" s="34"/>
      <c r="AE731" s="34"/>
      <c r="AT731" s="17" t="s">
        <v>127</v>
      </c>
      <c r="AU731" s="17" t="s">
        <v>82</v>
      </c>
    </row>
    <row r="732" spans="1:65" s="2" customFormat="1" ht="19.2">
      <c r="A732" s="34"/>
      <c r="B732" s="35"/>
      <c r="C732" s="36"/>
      <c r="D732" s="186" t="s">
        <v>252</v>
      </c>
      <c r="E732" s="36"/>
      <c r="F732" s="214" t="s">
        <v>982</v>
      </c>
      <c r="G732" s="36"/>
      <c r="H732" s="36"/>
      <c r="I732" s="188"/>
      <c r="J732" s="36"/>
      <c r="K732" s="36"/>
      <c r="L732" s="39"/>
      <c r="M732" s="189"/>
      <c r="N732" s="190"/>
      <c r="O732" s="64"/>
      <c r="P732" s="64"/>
      <c r="Q732" s="64"/>
      <c r="R732" s="64"/>
      <c r="S732" s="64"/>
      <c r="T732" s="65"/>
      <c r="U732" s="34"/>
      <c r="V732" s="34"/>
      <c r="W732" s="34"/>
      <c r="X732" s="34"/>
      <c r="Y732" s="34"/>
      <c r="Z732" s="34"/>
      <c r="AA732" s="34"/>
      <c r="AB732" s="34"/>
      <c r="AC732" s="34"/>
      <c r="AD732" s="34"/>
      <c r="AE732" s="34"/>
      <c r="AT732" s="17" t="s">
        <v>252</v>
      </c>
      <c r="AU732" s="17" t="s">
        <v>82</v>
      </c>
    </row>
    <row r="733" spans="1:65" s="13" customFormat="1" ht="10.199999999999999">
      <c r="B733" s="193"/>
      <c r="C733" s="194"/>
      <c r="D733" s="186" t="s">
        <v>131</v>
      </c>
      <c r="E733" s="195" t="s">
        <v>19</v>
      </c>
      <c r="F733" s="196" t="s">
        <v>983</v>
      </c>
      <c r="G733" s="194"/>
      <c r="H733" s="197">
        <v>1</v>
      </c>
      <c r="I733" s="198"/>
      <c r="J733" s="194"/>
      <c r="K733" s="194"/>
      <c r="L733" s="199"/>
      <c r="M733" s="200"/>
      <c r="N733" s="201"/>
      <c r="O733" s="201"/>
      <c r="P733" s="201"/>
      <c r="Q733" s="201"/>
      <c r="R733" s="201"/>
      <c r="S733" s="201"/>
      <c r="T733" s="202"/>
      <c r="AT733" s="203" t="s">
        <v>131</v>
      </c>
      <c r="AU733" s="203" t="s">
        <v>82</v>
      </c>
      <c r="AV733" s="13" t="s">
        <v>82</v>
      </c>
      <c r="AW733" s="13" t="s">
        <v>33</v>
      </c>
      <c r="AX733" s="13" t="s">
        <v>79</v>
      </c>
      <c r="AY733" s="203" t="s">
        <v>118</v>
      </c>
    </row>
    <row r="734" spans="1:65" s="2" customFormat="1" ht="22.2" customHeight="1">
      <c r="A734" s="34"/>
      <c r="B734" s="35"/>
      <c r="C734" s="173" t="s">
        <v>984</v>
      </c>
      <c r="D734" s="173" t="s">
        <v>120</v>
      </c>
      <c r="E734" s="174" t="s">
        <v>985</v>
      </c>
      <c r="F734" s="175" t="s">
        <v>986</v>
      </c>
      <c r="G734" s="176" t="s">
        <v>123</v>
      </c>
      <c r="H734" s="177">
        <v>1</v>
      </c>
      <c r="I734" s="178"/>
      <c r="J734" s="179">
        <f>ROUND(I734*H734,2)</f>
        <v>0</v>
      </c>
      <c r="K734" s="175" t="s">
        <v>19</v>
      </c>
      <c r="L734" s="39"/>
      <c r="M734" s="180" t="s">
        <v>19</v>
      </c>
      <c r="N734" s="181" t="s">
        <v>42</v>
      </c>
      <c r="O734" s="64"/>
      <c r="P734" s="182">
        <f>O734*H734</f>
        <v>0</v>
      </c>
      <c r="Q734" s="182">
        <v>16.649999999999999</v>
      </c>
      <c r="R734" s="182">
        <f>Q734*H734</f>
        <v>16.649999999999999</v>
      </c>
      <c r="S734" s="182">
        <v>0</v>
      </c>
      <c r="T734" s="183">
        <f>S734*H734</f>
        <v>0</v>
      </c>
      <c r="U734" s="34"/>
      <c r="V734" s="34"/>
      <c r="W734" s="34"/>
      <c r="X734" s="34"/>
      <c r="Y734" s="34"/>
      <c r="Z734" s="34"/>
      <c r="AA734" s="34"/>
      <c r="AB734" s="34"/>
      <c r="AC734" s="34"/>
      <c r="AD734" s="34"/>
      <c r="AE734" s="34"/>
      <c r="AR734" s="184" t="s">
        <v>125</v>
      </c>
      <c r="AT734" s="184" t="s">
        <v>120</v>
      </c>
      <c r="AU734" s="184" t="s">
        <v>82</v>
      </c>
      <c r="AY734" s="17" t="s">
        <v>118</v>
      </c>
      <c r="BE734" s="185">
        <f>IF(N734="základní",J734,0)</f>
        <v>0</v>
      </c>
      <c r="BF734" s="185">
        <f>IF(N734="snížená",J734,0)</f>
        <v>0</v>
      </c>
      <c r="BG734" s="185">
        <f>IF(N734="zákl. přenesená",J734,0)</f>
        <v>0</v>
      </c>
      <c r="BH734" s="185">
        <f>IF(N734="sníž. přenesená",J734,0)</f>
        <v>0</v>
      </c>
      <c r="BI734" s="185">
        <f>IF(N734="nulová",J734,0)</f>
        <v>0</v>
      </c>
      <c r="BJ734" s="17" t="s">
        <v>79</v>
      </c>
      <c r="BK734" s="185">
        <f>ROUND(I734*H734,2)</f>
        <v>0</v>
      </c>
      <c r="BL734" s="17" t="s">
        <v>125</v>
      </c>
      <c r="BM734" s="184" t="s">
        <v>987</v>
      </c>
    </row>
    <row r="735" spans="1:65" s="2" customFormat="1" ht="19.2">
      <c r="A735" s="34"/>
      <c r="B735" s="35"/>
      <c r="C735" s="36"/>
      <c r="D735" s="186" t="s">
        <v>127</v>
      </c>
      <c r="E735" s="36"/>
      <c r="F735" s="187" t="s">
        <v>986</v>
      </c>
      <c r="G735" s="36"/>
      <c r="H735" s="36"/>
      <c r="I735" s="188"/>
      <c r="J735" s="36"/>
      <c r="K735" s="36"/>
      <c r="L735" s="39"/>
      <c r="M735" s="189"/>
      <c r="N735" s="190"/>
      <c r="O735" s="64"/>
      <c r="P735" s="64"/>
      <c r="Q735" s="64"/>
      <c r="R735" s="64"/>
      <c r="S735" s="64"/>
      <c r="T735" s="65"/>
      <c r="U735" s="34"/>
      <c r="V735" s="34"/>
      <c r="W735" s="34"/>
      <c r="X735" s="34"/>
      <c r="Y735" s="34"/>
      <c r="Z735" s="34"/>
      <c r="AA735" s="34"/>
      <c r="AB735" s="34"/>
      <c r="AC735" s="34"/>
      <c r="AD735" s="34"/>
      <c r="AE735" s="34"/>
      <c r="AT735" s="17" t="s">
        <v>127</v>
      </c>
      <c r="AU735" s="17" t="s">
        <v>82</v>
      </c>
    </row>
    <row r="736" spans="1:65" s="2" customFormat="1" ht="19.2">
      <c r="A736" s="34"/>
      <c r="B736" s="35"/>
      <c r="C736" s="36"/>
      <c r="D736" s="186" t="s">
        <v>252</v>
      </c>
      <c r="E736" s="36"/>
      <c r="F736" s="214" t="s">
        <v>982</v>
      </c>
      <c r="G736" s="36"/>
      <c r="H736" s="36"/>
      <c r="I736" s="188"/>
      <c r="J736" s="36"/>
      <c r="K736" s="36"/>
      <c r="L736" s="39"/>
      <c r="M736" s="189"/>
      <c r="N736" s="190"/>
      <c r="O736" s="64"/>
      <c r="P736" s="64"/>
      <c r="Q736" s="64"/>
      <c r="R736" s="64"/>
      <c r="S736" s="64"/>
      <c r="T736" s="65"/>
      <c r="U736" s="34"/>
      <c r="V736" s="34"/>
      <c r="W736" s="34"/>
      <c r="X736" s="34"/>
      <c r="Y736" s="34"/>
      <c r="Z736" s="34"/>
      <c r="AA736" s="34"/>
      <c r="AB736" s="34"/>
      <c r="AC736" s="34"/>
      <c r="AD736" s="34"/>
      <c r="AE736" s="34"/>
      <c r="AT736" s="17" t="s">
        <v>252</v>
      </c>
      <c r="AU736" s="17" t="s">
        <v>82</v>
      </c>
    </row>
    <row r="737" spans="1:65" s="13" customFormat="1" ht="10.199999999999999">
      <c r="B737" s="193"/>
      <c r="C737" s="194"/>
      <c r="D737" s="186" t="s">
        <v>131</v>
      </c>
      <c r="E737" s="195" t="s">
        <v>19</v>
      </c>
      <c r="F737" s="196" t="s">
        <v>988</v>
      </c>
      <c r="G737" s="194"/>
      <c r="H737" s="197">
        <v>1</v>
      </c>
      <c r="I737" s="198"/>
      <c r="J737" s="194"/>
      <c r="K737" s="194"/>
      <c r="L737" s="199"/>
      <c r="M737" s="200"/>
      <c r="N737" s="201"/>
      <c r="O737" s="201"/>
      <c r="P737" s="201"/>
      <c r="Q737" s="201"/>
      <c r="R737" s="201"/>
      <c r="S737" s="201"/>
      <c r="T737" s="202"/>
      <c r="AT737" s="203" t="s">
        <v>131</v>
      </c>
      <c r="AU737" s="203" t="s">
        <v>82</v>
      </c>
      <c r="AV737" s="13" t="s">
        <v>82</v>
      </c>
      <c r="AW737" s="13" t="s">
        <v>33</v>
      </c>
      <c r="AX737" s="13" t="s">
        <v>79</v>
      </c>
      <c r="AY737" s="203" t="s">
        <v>118</v>
      </c>
    </row>
    <row r="738" spans="1:65" s="2" customFormat="1" ht="22.2" customHeight="1">
      <c r="A738" s="34"/>
      <c r="B738" s="35"/>
      <c r="C738" s="173" t="s">
        <v>989</v>
      </c>
      <c r="D738" s="173" t="s">
        <v>120</v>
      </c>
      <c r="E738" s="174" t="s">
        <v>990</v>
      </c>
      <c r="F738" s="175" t="s">
        <v>986</v>
      </c>
      <c r="G738" s="176" t="s">
        <v>123</v>
      </c>
      <c r="H738" s="177">
        <v>1</v>
      </c>
      <c r="I738" s="178"/>
      <c r="J738" s="179">
        <f>ROUND(I738*H738,2)</f>
        <v>0</v>
      </c>
      <c r="K738" s="175" t="s">
        <v>19</v>
      </c>
      <c r="L738" s="39"/>
      <c r="M738" s="180" t="s">
        <v>19</v>
      </c>
      <c r="N738" s="181" t="s">
        <v>42</v>
      </c>
      <c r="O738" s="64"/>
      <c r="P738" s="182">
        <f>O738*H738</f>
        <v>0</v>
      </c>
      <c r="Q738" s="182">
        <v>16.649999999999999</v>
      </c>
      <c r="R738" s="182">
        <f>Q738*H738</f>
        <v>16.649999999999999</v>
      </c>
      <c r="S738" s="182">
        <v>0</v>
      </c>
      <c r="T738" s="183">
        <f>S738*H738</f>
        <v>0</v>
      </c>
      <c r="U738" s="34"/>
      <c r="V738" s="34"/>
      <c r="W738" s="34"/>
      <c r="X738" s="34"/>
      <c r="Y738" s="34"/>
      <c r="Z738" s="34"/>
      <c r="AA738" s="34"/>
      <c r="AB738" s="34"/>
      <c r="AC738" s="34"/>
      <c r="AD738" s="34"/>
      <c r="AE738" s="34"/>
      <c r="AR738" s="184" t="s">
        <v>125</v>
      </c>
      <c r="AT738" s="184" t="s">
        <v>120</v>
      </c>
      <c r="AU738" s="184" t="s">
        <v>82</v>
      </c>
      <c r="AY738" s="17" t="s">
        <v>118</v>
      </c>
      <c r="BE738" s="185">
        <f>IF(N738="základní",J738,0)</f>
        <v>0</v>
      </c>
      <c r="BF738" s="185">
        <f>IF(N738="snížená",J738,0)</f>
        <v>0</v>
      </c>
      <c r="BG738" s="185">
        <f>IF(N738="zákl. přenesená",J738,0)</f>
        <v>0</v>
      </c>
      <c r="BH738" s="185">
        <f>IF(N738="sníž. přenesená",J738,0)</f>
        <v>0</v>
      </c>
      <c r="BI738" s="185">
        <f>IF(N738="nulová",J738,0)</f>
        <v>0</v>
      </c>
      <c r="BJ738" s="17" t="s">
        <v>79</v>
      </c>
      <c r="BK738" s="185">
        <f>ROUND(I738*H738,2)</f>
        <v>0</v>
      </c>
      <c r="BL738" s="17" t="s">
        <v>125</v>
      </c>
      <c r="BM738" s="184" t="s">
        <v>991</v>
      </c>
    </row>
    <row r="739" spans="1:65" s="2" customFormat="1" ht="19.2">
      <c r="A739" s="34"/>
      <c r="B739" s="35"/>
      <c r="C739" s="36"/>
      <c r="D739" s="186" t="s">
        <v>127</v>
      </c>
      <c r="E739" s="36"/>
      <c r="F739" s="187" t="s">
        <v>986</v>
      </c>
      <c r="G739" s="36"/>
      <c r="H739" s="36"/>
      <c r="I739" s="188"/>
      <c r="J739" s="36"/>
      <c r="K739" s="36"/>
      <c r="L739" s="39"/>
      <c r="M739" s="189"/>
      <c r="N739" s="190"/>
      <c r="O739" s="64"/>
      <c r="P739" s="64"/>
      <c r="Q739" s="64"/>
      <c r="R739" s="64"/>
      <c r="S739" s="64"/>
      <c r="T739" s="65"/>
      <c r="U739" s="34"/>
      <c r="V739" s="34"/>
      <c r="W739" s="34"/>
      <c r="X739" s="34"/>
      <c r="Y739" s="34"/>
      <c r="Z739" s="34"/>
      <c r="AA739" s="34"/>
      <c r="AB739" s="34"/>
      <c r="AC739" s="34"/>
      <c r="AD739" s="34"/>
      <c r="AE739" s="34"/>
      <c r="AT739" s="17" t="s">
        <v>127</v>
      </c>
      <c r="AU739" s="17" t="s">
        <v>82</v>
      </c>
    </row>
    <row r="740" spans="1:65" s="2" customFormat="1" ht="28.8">
      <c r="A740" s="34"/>
      <c r="B740" s="35"/>
      <c r="C740" s="36"/>
      <c r="D740" s="186" t="s">
        <v>252</v>
      </c>
      <c r="E740" s="36"/>
      <c r="F740" s="214" t="s">
        <v>992</v>
      </c>
      <c r="G740" s="36"/>
      <c r="H740" s="36"/>
      <c r="I740" s="188"/>
      <c r="J740" s="36"/>
      <c r="K740" s="36"/>
      <c r="L740" s="39"/>
      <c r="M740" s="189"/>
      <c r="N740" s="190"/>
      <c r="O740" s="64"/>
      <c r="P740" s="64"/>
      <c r="Q740" s="64"/>
      <c r="R740" s="64"/>
      <c r="S740" s="64"/>
      <c r="T740" s="65"/>
      <c r="U740" s="34"/>
      <c r="V740" s="34"/>
      <c r="W740" s="34"/>
      <c r="X740" s="34"/>
      <c r="Y740" s="34"/>
      <c r="Z740" s="34"/>
      <c r="AA740" s="34"/>
      <c r="AB740" s="34"/>
      <c r="AC740" s="34"/>
      <c r="AD740" s="34"/>
      <c r="AE740" s="34"/>
      <c r="AT740" s="17" t="s">
        <v>252</v>
      </c>
      <c r="AU740" s="17" t="s">
        <v>82</v>
      </c>
    </row>
    <row r="741" spans="1:65" s="13" customFormat="1" ht="10.199999999999999">
      <c r="B741" s="193"/>
      <c r="C741" s="194"/>
      <c r="D741" s="186" t="s">
        <v>131</v>
      </c>
      <c r="E741" s="195" t="s">
        <v>19</v>
      </c>
      <c r="F741" s="196" t="s">
        <v>906</v>
      </c>
      <c r="G741" s="194"/>
      <c r="H741" s="197">
        <v>1</v>
      </c>
      <c r="I741" s="198"/>
      <c r="J741" s="194"/>
      <c r="K741" s="194"/>
      <c r="L741" s="199"/>
      <c r="M741" s="200"/>
      <c r="N741" s="201"/>
      <c r="O741" s="201"/>
      <c r="P741" s="201"/>
      <c r="Q741" s="201"/>
      <c r="R741" s="201"/>
      <c r="S741" s="201"/>
      <c r="T741" s="202"/>
      <c r="AT741" s="203" t="s">
        <v>131</v>
      </c>
      <c r="AU741" s="203" t="s">
        <v>82</v>
      </c>
      <c r="AV741" s="13" t="s">
        <v>82</v>
      </c>
      <c r="AW741" s="13" t="s">
        <v>33</v>
      </c>
      <c r="AX741" s="13" t="s">
        <v>79</v>
      </c>
      <c r="AY741" s="203" t="s">
        <v>118</v>
      </c>
    </row>
    <row r="742" spans="1:65" s="2" customFormat="1" ht="19.8" customHeight="1">
      <c r="A742" s="34"/>
      <c r="B742" s="35"/>
      <c r="C742" s="173" t="s">
        <v>993</v>
      </c>
      <c r="D742" s="173" t="s">
        <v>120</v>
      </c>
      <c r="E742" s="174" t="s">
        <v>994</v>
      </c>
      <c r="F742" s="175" t="s">
        <v>995</v>
      </c>
      <c r="G742" s="176" t="s">
        <v>123</v>
      </c>
      <c r="H742" s="177">
        <v>1</v>
      </c>
      <c r="I742" s="178"/>
      <c r="J742" s="179">
        <f>ROUND(I742*H742,2)</f>
        <v>0</v>
      </c>
      <c r="K742" s="175" t="s">
        <v>19</v>
      </c>
      <c r="L742" s="39"/>
      <c r="M742" s="180" t="s">
        <v>19</v>
      </c>
      <c r="N742" s="181" t="s">
        <v>42</v>
      </c>
      <c r="O742" s="64"/>
      <c r="P742" s="182">
        <f>O742*H742</f>
        <v>0</v>
      </c>
      <c r="Q742" s="182">
        <v>15.75</v>
      </c>
      <c r="R742" s="182">
        <f>Q742*H742</f>
        <v>15.75</v>
      </c>
      <c r="S742" s="182">
        <v>0</v>
      </c>
      <c r="T742" s="183">
        <f>S742*H742</f>
        <v>0</v>
      </c>
      <c r="U742" s="34"/>
      <c r="V742" s="34"/>
      <c r="W742" s="34"/>
      <c r="X742" s="34"/>
      <c r="Y742" s="34"/>
      <c r="Z742" s="34"/>
      <c r="AA742" s="34"/>
      <c r="AB742" s="34"/>
      <c r="AC742" s="34"/>
      <c r="AD742" s="34"/>
      <c r="AE742" s="34"/>
      <c r="AR742" s="184" t="s">
        <v>125</v>
      </c>
      <c r="AT742" s="184" t="s">
        <v>120</v>
      </c>
      <c r="AU742" s="184" t="s">
        <v>82</v>
      </c>
      <c r="AY742" s="17" t="s">
        <v>118</v>
      </c>
      <c r="BE742" s="185">
        <f>IF(N742="základní",J742,0)</f>
        <v>0</v>
      </c>
      <c r="BF742" s="185">
        <f>IF(N742="snížená",J742,0)</f>
        <v>0</v>
      </c>
      <c r="BG742" s="185">
        <f>IF(N742="zákl. přenesená",J742,0)</f>
        <v>0</v>
      </c>
      <c r="BH742" s="185">
        <f>IF(N742="sníž. přenesená",J742,0)</f>
        <v>0</v>
      </c>
      <c r="BI742" s="185">
        <f>IF(N742="nulová",J742,0)</f>
        <v>0</v>
      </c>
      <c r="BJ742" s="17" t="s">
        <v>79</v>
      </c>
      <c r="BK742" s="185">
        <f>ROUND(I742*H742,2)</f>
        <v>0</v>
      </c>
      <c r="BL742" s="17" t="s">
        <v>125</v>
      </c>
      <c r="BM742" s="184" t="s">
        <v>996</v>
      </c>
    </row>
    <row r="743" spans="1:65" s="2" customFormat="1" ht="10.199999999999999">
      <c r="A743" s="34"/>
      <c r="B743" s="35"/>
      <c r="C743" s="36"/>
      <c r="D743" s="186" t="s">
        <v>127</v>
      </c>
      <c r="E743" s="36"/>
      <c r="F743" s="187" t="s">
        <v>995</v>
      </c>
      <c r="G743" s="36"/>
      <c r="H743" s="36"/>
      <c r="I743" s="188"/>
      <c r="J743" s="36"/>
      <c r="K743" s="36"/>
      <c r="L743" s="39"/>
      <c r="M743" s="189"/>
      <c r="N743" s="190"/>
      <c r="O743" s="64"/>
      <c r="P743" s="64"/>
      <c r="Q743" s="64"/>
      <c r="R743" s="64"/>
      <c r="S743" s="64"/>
      <c r="T743" s="65"/>
      <c r="U743" s="34"/>
      <c r="V743" s="34"/>
      <c r="W743" s="34"/>
      <c r="X743" s="34"/>
      <c r="Y743" s="34"/>
      <c r="Z743" s="34"/>
      <c r="AA743" s="34"/>
      <c r="AB743" s="34"/>
      <c r="AC743" s="34"/>
      <c r="AD743" s="34"/>
      <c r="AE743" s="34"/>
      <c r="AT743" s="17" t="s">
        <v>127</v>
      </c>
      <c r="AU743" s="17" t="s">
        <v>82</v>
      </c>
    </row>
    <row r="744" spans="1:65" s="2" customFormat="1" ht="28.8">
      <c r="A744" s="34"/>
      <c r="B744" s="35"/>
      <c r="C744" s="36"/>
      <c r="D744" s="186" t="s">
        <v>252</v>
      </c>
      <c r="E744" s="36"/>
      <c r="F744" s="214" t="s">
        <v>997</v>
      </c>
      <c r="G744" s="36"/>
      <c r="H744" s="36"/>
      <c r="I744" s="188"/>
      <c r="J744" s="36"/>
      <c r="K744" s="36"/>
      <c r="L744" s="39"/>
      <c r="M744" s="189"/>
      <c r="N744" s="190"/>
      <c r="O744" s="64"/>
      <c r="P744" s="64"/>
      <c r="Q744" s="64"/>
      <c r="R744" s="64"/>
      <c r="S744" s="64"/>
      <c r="T744" s="65"/>
      <c r="U744" s="34"/>
      <c r="V744" s="34"/>
      <c r="W744" s="34"/>
      <c r="X744" s="34"/>
      <c r="Y744" s="34"/>
      <c r="Z744" s="34"/>
      <c r="AA744" s="34"/>
      <c r="AB744" s="34"/>
      <c r="AC744" s="34"/>
      <c r="AD744" s="34"/>
      <c r="AE744" s="34"/>
      <c r="AT744" s="17" t="s">
        <v>252</v>
      </c>
      <c r="AU744" s="17" t="s">
        <v>82</v>
      </c>
    </row>
    <row r="745" spans="1:65" s="13" customFormat="1" ht="10.199999999999999">
      <c r="B745" s="193"/>
      <c r="C745" s="194"/>
      <c r="D745" s="186" t="s">
        <v>131</v>
      </c>
      <c r="E745" s="195" t="s">
        <v>19</v>
      </c>
      <c r="F745" s="196" t="s">
        <v>918</v>
      </c>
      <c r="G745" s="194"/>
      <c r="H745" s="197">
        <v>1</v>
      </c>
      <c r="I745" s="198"/>
      <c r="J745" s="194"/>
      <c r="K745" s="194"/>
      <c r="L745" s="199"/>
      <c r="M745" s="200"/>
      <c r="N745" s="201"/>
      <c r="O745" s="201"/>
      <c r="P745" s="201"/>
      <c r="Q745" s="201"/>
      <c r="R745" s="201"/>
      <c r="S745" s="201"/>
      <c r="T745" s="202"/>
      <c r="AT745" s="203" t="s">
        <v>131</v>
      </c>
      <c r="AU745" s="203" t="s">
        <v>82</v>
      </c>
      <c r="AV745" s="13" t="s">
        <v>82</v>
      </c>
      <c r="AW745" s="13" t="s">
        <v>33</v>
      </c>
      <c r="AX745" s="13" t="s">
        <v>79</v>
      </c>
      <c r="AY745" s="203" t="s">
        <v>118</v>
      </c>
    </row>
    <row r="746" spans="1:65" s="2" customFormat="1" ht="14.4" customHeight="1">
      <c r="A746" s="34"/>
      <c r="B746" s="35"/>
      <c r="C746" s="173" t="s">
        <v>998</v>
      </c>
      <c r="D746" s="173" t="s">
        <v>120</v>
      </c>
      <c r="E746" s="174" t="s">
        <v>999</v>
      </c>
      <c r="F746" s="175" t="s">
        <v>1000</v>
      </c>
      <c r="G746" s="176" t="s">
        <v>123</v>
      </c>
      <c r="H746" s="177">
        <v>2</v>
      </c>
      <c r="I746" s="178"/>
      <c r="J746" s="179">
        <f>ROUND(I746*H746,2)</f>
        <v>0</v>
      </c>
      <c r="K746" s="175" t="s">
        <v>124</v>
      </c>
      <c r="L746" s="39"/>
      <c r="M746" s="180" t="s">
        <v>19</v>
      </c>
      <c r="N746" s="181" t="s">
        <v>42</v>
      </c>
      <c r="O746" s="64"/>
      <c r="P746" s="182">
        <f>O746*H746</f>
        <v>0</v>
      </c>
      <c r="Q746" s="182">
        <v>0.34089999999999998</v>
      </c>
      <c r="R746" s="182">
        <f>Q746*H746</f>
        <v>0.68179999999999996</v>
      </c>
      <c r="S746" s="182">
        <v>0</v>
      </c>
      <c r="T746" s="183">
        <f>S746*H746</f>
        <v>0</v>
      </c>
      <c r="U746" s="34"/>
      <c r="V746" s="34"/>
      <c r="W746" s="34"/>
      <c r="X746" s="34"/>
      <c r="Y746" s="34"/>
      <c r="Z746" s="34"/>
      <c r="AA746" s="34"/>
      <c r="AB746" s="34"/>
      <c r="AC746" s="34"/>
      <c r="AD746" s="34"/>
      <c r="AE746" s="34"/>
      <c r="AR746" s="184" t="s">
        <v>125</v>
      </c>
      <c r="AT746" s="184" t="s">
        <v>120</v>
      </c>
      <c r="AU746" s="184" t="s">
        <v>82</v>
      </c>
      <c r="AY746" s="17" t="s">
        <v>118</v>
      </c>
      <c r="BE746" s="185">
        <f>IF(N746="základní",J746,0)</f>
        <v>0</v>
      </c>
      <c r="BF746" s="185">
        <f>IF(N746="snížená",J746,0)</f>
        <v>0</v>
      </c>
      <c r="BG746" s="185">
        <f>IF(N746="zákl. přenesená",J746,0)</f>
        <v>0</v>
      </c>
      <c r="BH746" s="185">
        <f>IF(N746="sníž. přenesená",J746,0)</f>
        <v>0</v>
      </c>
      <c r="BI746" s="185">
        <f>IF(N746="nulová",J746,0)</f>
        <v>0</v>
      </c>
      <c r="BJ746" s="17" t="s">
        <v>79</v>
      </c>
      <c r="BK746" s="185">
        <f>ROUND(I746*H746,2)</f>
        <v>0</v>
      </c>
      <c r="BL746" s="17" t="s">
        <v>125</v>
      </c>
      <c r="BM746" s="184" t="s">
        <v>1001</v>
      </c>
    </row>
    <row r="747" spans="1:65" s="2" customFormat="1" ht="10.199999999999999">
      <c r="A747" s="34"/>
      <c r="B747" s="35"/>
      <c r="C747" s="36"/>
      <c r="D747" s="186" t="s">
        <v>127</v>
      </c>
      <c r="E747" s="36"/>
      <c r="F747" s="187" t="s">
        <v>1000</v>
      </c>
      <c r="G747" s="36"/>
      <c r="H747" s="36"/>
      <c r="I747" s="188"/>
      <c r="J747" s="36"/>
      <c r="K747" s="36"/>
      <c r="L747" s="39"/>
      <c r="M747" s="189"/>
      <c r="N747" s="190"/>
      <c r="O747" s="64"/>
      <c r="P747" s="64"/>
      <c r="Q747" s="64"/>
      <c r="R747" s="64"/>
      <c r="S747" s="64"/>
      <c r="T747" s="65"/>
      <c r="U747" s="34"/>
      <c r="V747" s="34"/>
      <c r="W747" s="34"/>
      <c r="X747" s="34"/>
      <c r="Y747" s="34"/>
      <c r="Z747" s="34"/>
      <c r="AA747" s="34"/>
      <c r="AB747" s="34"/>
      <c r="AC747" s="34"/>
      <c r="AD747" s="34"/>
      <c r="AE747" s="34"/>
      <c r="AT747" s="17" t="s">
        <v>127</v>
      </c>
      <c r="AU747" s="17" t="s">
        <v>82</v>
      </c>
    </row>
    <row r="748" spans="1:65" s="2" customFormat="1" ht="10.199999999999999">
      <c r="A748" s="34"/>
      <c r="B748" s="35"/>
      <c r="C748" s="36"/>
      <c r="D748" s="191" t="s">
        <v>129</v>
      </c>
      <c r="E748" s="36"/>
      <c r="F748" s="192" t="s">
        <v>1002</v>
      </c>
      <c r="G748" s="36"/>
      <c r="H748" s="36"/>
      <c r="I748" s="188"/>
      <c r="J748" s="36"/>
      <c r="K748" s="36"/>
      <c r="L748" s="39"/>
      <c r="M748" s="189"/>
      <c r="N748" s="190"/>
      <c r="O748" s="64"/>
      <c r="P748" s="64"/>
      <c r="Q748" s="64"/>
      <c r="R748" s="64"/>
      <c r="S748" s="64"/>
      <c r="T748" s="65"/>
      <c r="U748" s="34"/>
      <c r="V748" s="34"/>
      <c r="W748" s="34"/>
      <c r="X748" s="34"/>
      <c r="Y748" s="34"/>
      <c r="Z748" s="34"/>
      <c r="AA748" s="34"/>
      <c r="AB748" s="34"/>
      <c r="AC748" s="34"/>
      <c r="AD748" s="34"/>
      <c r="AE748" s="34"/>
      <c r="AT748" s="17" t="s">
        <v>129</v>
      </c>
      <c r="AU748" s="17" t="s">
        <v>82</v>
      </c>
    </row>
    <row r="749" spans="1:65" s="2" customFormat="1" ht="14.4" customHeight="1">
      <c r="A749" s="34"/>
      <c r="B749" s="35"/>
      <c r="C749" s="215" t="s">
        <v>1003</v>
      </c>
      <c r="D749" s="215" t="s">
        <v>568</v>
      </c>
      <c r="E749" s="216" t="s">
        <v>1004</v>
      </c>
      <c r="F749" s="217" t="s">
        <v>1005</v>
      </c>
      <c r="G749" s="218" t="s">
        <v>123</v>
      </c>
      <c r="H749" s="219">
        <v>2</v>
      </c>
      <c r="I749" s="220"/>
      <c r="J749" s="221">
        <f>ROUND(I749*H749,2)</f>
        <v>0</v>
      </c>
      <c r="K749" s="217" t="s">
        <v>19</v>
      </c>
      <c r="L749" s="222"/>
      <c r="M749" s="223" t="s">
        <v>19</v>
      </c>
      <c r="N749" s="224" t="s">
        <v>42</v>
      </c>
      <c r="O749" s="64"/>
      <c r="P749" s="182">
        <f>O749*H749</f>
        <v>0</v>
      </c>
      <c r="Q749" s="182">
        <v>0.108</v>
      </c>
      <c r="R749" s="182">
        <f>Q749*H749</f>
        <v>0.216</v>
      </c>
      <c r="S749" s="182">
        <v>0</v>
      </c>
      <c r="T749" s="183">
        <f>S749*H749</f>
        <v>0</v>
      </c>
      <c r="U749" s="34"/>
      <c r="V749" s="34"/>
      <c r="W749" s="34"/>
      <c r="X749" s="34"/>
      <c r="Y749" s="34"/>
      <c r="Z749" s="34"/>
      <c r="AA749" s="34"/>
      <c r="AB749" s="34"/>
      <c r="AC749" s="34"/>
      <c r="AD749" s="34"/>
      <c r="AE749" s="34"/>
      <c r="AR749" s="184" t="s">
        <v>195</v>
      </c>
      <c r="AT749" s="184" t="s">
        <v>568</v>
      </c>
      <c r="AU749" s="184" t="s">
        <v>82</v>
      </c>
      <c r="AY749" s="17" t="s">
        <v>118</v>
      </c>
      <c r="BE749" s="185">
        <f>IF(N749="základní",J749,0)</f>
        <v>0</v>
      </c>
      <c r="BF749" s="185">
        <f>IF(N749="snížená",J749,0)</f>
        <v>0</v>
      </c>
      <c r="BG749" s="185">
        <f>IF(N749="zákl. přenesená",J749,0)</f>
        <v>0</v>
      </c>
      <c r="BH749" s="185">
        <f>IF(N749="sníž. přenesená",J749,0)</f>
        <v>0</v>
      </c>
      <c r="BI749" s="185">
        <f>IF(N749="nulová",J749,0)</f>
        <v>0</v>
      </c>
      <c r="BJ749" s="17" t="s">
        <v>79</v>
      </c>
      <c r="BK749" s="185">
        <f>ROUND(I749*H749,2)</f>
        <v>0</v>
      </c>
      <c r="BL749" s="17" t="s">
        <v>125</v>
      </c>
      <c r="BM749" s="184" t="s">
        <v>1006</v>
      </c>
    </row>
    <row r="750" spans="1:65" s="2" customFormat="1" ht="10.199999999999999">
      <c r="A750" s="34"/>
      <c r="B750" s="35"/>
      <c r="C750" s="36"/>
      <c r="D750" s="186" t="s">
        <v>127</v>
      </c>
      <c r="E750" s="36"/>
      <c r="F750" s="187" t="s">
        <v>1005</v>
      </c>
      <c r="G750" s="36"/>
      <c r="H750" s="36"/>
      <c r="I750" s="188"/>
      <c r="J750" s="36"/>
      <c r="K750" s="36"/>
      <c r="L750" s="39"/>
      <c r="M750" s="189"/>
      <c r="N750" s="190"/>
      <c r="O750" s="64"/>
      <c r="P750" s="64"/>
      <c r="Q750" s="64"/>
      <c r="R750" s="64"/>
      <c r="S750" s="64"/>
      <c r="T750" s="65"/>
      <c r="U750" s="34"/>
      <c r="V750" s="34"/>
      <c r="W750" s="34"/>
      <c r="X750" s="34"/>
      <c r="Y750" s="34"/>
      <c r="Z750" s="34"/>
      <c r="AA750" s="34"/>
      <c r="AB750" s="34"/>
      <c r="AC750" s="34"/>
      <c r="AD750" s="34"/>
      <c r="AE750" s="34"/>
      <c r="AT750" s="17" t="s">
        <v>127</v>
      </c>
      <c r="AU750" s="17" t="s">
        <v>82</v>
      </c>
    </row>
    <row r="751" spans="1:65" s="2" customFormat="1" ht="14.4" customHeight="1">
      <c r="A751" s="34"/>
      <c r="B751" s="35"/>
      <c r="C751" s="215" t="s">
        <v>1007</v>
      </c>
      <c r="D751" s="215" t="s">
        <v>568</v>
      </c>
      <c r="E751" s="216" t="s">
        <v>1008</v>
      </c>
      <c r="F751" s="217" t="s">
        <v>1009</v>
      </c>
      <c r="G751" s="218" t="s">
        <v>123</v>
      </c>
      <c r="H751" s="219">
        <v>2</v>
      </c>
      <c r="I751" s="220"/>
      <c r="J751" s="221">
        <f>ROUND(I751*H751,2)</f>
        <v>0</v>
      </c>
      <c r="K751" s="217" t="s">
        <v>124</v>
      </c>
      <c r="L751" s="222"/>
      <c r="M751" s="223" t="s">
        <v>19</v>
      </c>
      <c r="N751" s="224" t="s">
        <v>42</v>
      </c>
      <c r="O751" s="64"/>
      <c r="P751" s="182">
        <f>O751*H751</f>
        <v>0</v>
      </c>
      <c r="Q751" s="182">
        <v>0.111</v>
      </c>
      <c r="R751" s="182">
        <f>Q751*H751</f>
        <v>0.222</v>
      </c>
      <c r="S751" s="182">
        <v>0</v>
      </c>
      <c r="T751" s="183">
        <f>S751*H751</f>
        <v>0</v>
      </c>
      <c r="U751" s="34"/>
      <c r="V751" s="34"/>
      <c r="W751" s="34"/>
      <c r="X751" s="34"/>
      <c r="Y751" s="34"/>
      <c r="Z751" s="34"/>
      <c r="AA751" s="34"/>
      <c r="AB751" s="34"/>
      <c r="AC751" s="34"/>
      <c r="AD751" s="34"/>
      <c r="AE751" s="34"/>
      <c r="AR751" s="184" t="s">
        <v>195</v>
      </c>
      <c r="AT751" s="184" t="s">
        <v>568</v>
      </c>
      <c r="AU751" s="184" t="s">
        <v>82</v>
      </c>
      <c r="AY751" s="17" t="s">
        <v>118</v>
      </c>
      <c r="BE751" s="185">
        <f>IF(N751="základní",J751,0)</f>
        <v>0</v>
      </c>
      <c r="BF751" s="185">
        <f>IF(N751="snížená",J751,0)</f>
        <v>0</v>
      </c>
      <c r="BG751" s="185">
        <f>IF(N751="zákl. přenesená",J751,0)</f>
        <v>0</v>
      </c>
      <c r="BH751" s="185">
        <f>IF(N751="sníž. přenesená",J751,0)</f>
        <v>0</v>
      </c>
      <c r="BI751" s="185">
        <f>IF(N751="nulová",J751,0)</f>
        <v>0</v>
      </c>
      <c r="BJ751" s="17" t="s">
        <v>79</v>
      </c>
      <c r="BK751" s="185">
        <f>ROUND(I751*H751,2)</f>
        <v>0</v>
      </c>
      <c r="BL751" s="17" t="s">
        <v>125</v>
      </c>
      <c r="BM751" s="184" t="s">
        <v>1010</v>
      </c>
    </row>
    <row r="752" spans="1:65" s="2" customFormat="1" ht="10.199999999999999">
      <c r="A752" s="34"/>
      <c r="B752" s="35"/>
      <c r="C752" s="36"/>
      <c r="D752" s="186" t="s">
        <v>127</v>
      </c>
      <c r="E752" s="36"/>
      <c r="F752" s="187" t="s">
        <v>1009</v>
      </c>
      <c r="G752" s="36"/>
      <c r="H752" s="36"/>
      <c r="I752" s="188"/>
      <c r="J752" s="36"/>
      <c r="K752" s="36"/>
      <c r="L752" s="39"/>
      <c r="M752" s="189"/>
      <c r="N752" s="190"/>
      <c r="O752" s="64"/>
      <c r="P752" s="64"/>
      <c r="Q752" s="64"/>
      <c r="R752" s="64"/>
      <c r="S752" s="64"/>
      <c r="T752" s="65"/>
      <c r="U752" s="34"/>
      <c r="V752" s="34"/>
      <c r="W752" s="34"/>
      <c r="X752" s="34"/>
      <c r="Y752" s="34"/>
      <c r="Z752" s="34"/>
      <c r="AA752" s="34"/>
      <c r="AB752" s="34"/>
      <c r="AC752" s="34"/>
      <c r="AD752" s="34"/>
      <c r="AE752" s="34"/>
      <c r="AT752" s="17" t="s">
        <v>127</v>
      </c>
      <c r="AU752" s="17" t="s">
        <v>82</v>
      </c>
    </row>
    <row r="753" spans="1:65" s="2" customFormat="1" ht="10.199999999999999">
      <c r="A753" s="34"/>
      <c r="B753" s="35"/>
      <c r="C753" s="36"/>
      <c r="D753" s="191" t="s">
        <v>129</v>
      </c>
      <c r="E753" s="36"/>
      <c r="F753" s="192" t="s">
        <v>1011</v>
      </c>
      <c r="G753" s="36"/>
      <c r="H753" s="36"/>
      <c r="I753" s="188"/>
      <c r="J753" s="36"/>
      <c r="K753" s="36"/>
      <c r="L753" s="39"/>
      <c r="M753" s="189"/>
      <c r="N753" s="190"/>
      <c r="O753" s="64"/>
      <c r="P753" s="64"/>
      <c r="Q753" s="64"/>
      <c r="R753" s="64"/>
      <c r="S753" s="64"/>
      <c r="T753" s="65"/>
      <c r="U753" s="34"/>
      <c r="V753" s="34"/>
      <c r="W753" s="34"/>
      <c r="X753" s="34"/>
      <c r="Y753" s="34"/>
      <c r="Z753" s="34"/>
      <c r="AA753" s="34"/>
      <c r="AB753" s="34"/>
      <c r="AC753" s="34"/>
      <c r="AD753" s="34"/>
      <c r="AE753" s="34"/>
      <c r="AT753" s="17" t="s">
        <v>129</v>
      </c>
      <c r="AU753" s="17" t="s">
        <v>82</v>
      </c>
    </row>
    <row r="754" spans="1:65" s="2" customFormat="1" ht="14.4" customHeight="1">
      <c r="A754" s="34"/>
      <c r="B754" s="35"/>
      <c r="C754" s="215" t="s">
        <v>1012</v>
      </c>
      <c r="D754" s="215" t="s">
        <v>568</v>
      </c>
      <c r="E754" s="216" t="s">
        <v>1013</v>
      </c>
      <c r="F754" s="217" t="s">
        <v>1014</v>
      </c>
      <c r="G754" s="218" t="s">
        <v>123</v>
      </c>
      <c r="H754" s="219">
        <v>2</v>
      </c>
      <c r="I754" s="220"/>
      <c r="J754" s="221">
        <f>ROUND(I754*H754,2)</f>
        <v>0</v>
      </c>
      <c r="K754" s="217" t="s">
        <v>124</v>
      </c>
      <c r="L754" s="222"/>
      <c r="M754" s="223" t="s">
        <v>19</v>
      </c>
      <c r="N754" s="224" t="s">
        <v>42</v>
      </c>
      <c r="O754" s="64"/>
      <c r="P754" s="182">
        <f>O754*H754</f>
        <v>0</v>
      </c>
      <c r="Q754" s="182">
        <v>2.7E-2</v>
      </c>
      <c r="R754" s="182">
        <f>Q754*H754</f>
        <v>5.3999999999999999E-2</v>
      </c>
      <c r="S754" s="182">
        <v>0</v>
      </c>
      <c r="T754" s="183">
        <f>S754*H754</f>
        <v>0</v>
      </c>
      <c r="U754" s="34"/>
      <c r="V754" s="34"/>
      <c r="W754" s="34"/>
      <c r="X754" s="34"/>
      <c r="Y754" s="34"/>
      <c r="Z754" s="34"/>
      <c r="AA754" s="34"/>
      <c r="AB754" s="34"/>
      <c r="AC754" s="34"/>
      <c r="AD754" s="34"/>
      <c r="AE754" s="34"/>
      <c r="AR754" s="184" t="s">
        <v>195</v>
      </c>
      <c r="AT754" s="184" t="s">
        <v>568</v>
      </c>
      <c r="AU754" s="184" t="s">
        <v>82</v>
      </c>
      <c r="AY754" s="17" t="s">
        <v>118</v>
      </c>
      <c r="BE754" s="185">
        <f>IF(N754="základní",J754,0)</f>
        <v>0</v>
      </c>
      <c r="BF754" s="185">
        <f>IF(N754="snížená",J754,0)</f>
        <v>0</v>
      </c>
      <c r="BG754" s="185">
        <f>IF(N754="zákl. přenesená",J754,0)</f>
        <v>0</v>
      </c>
      <c r="BH754" s="185">
        <f>IF(N754="sníž. přenesená",J754,0)</f>
        <v>0</v>
      </c>
      <c r="BI754" s="185">
        <f>IF(N754="nulová",J754,0)</f>
        <v>0</v>
      </c>
      <c r="BJ754" s="17" t="s">
        <v>79</v>
      </c>
      <c r="BK754" s="185">
        <f>ROUND(I754*H754,2)</f>
        <v>0</v>
      </c>
      <c r="BL754" s="17" t="s">
        <v>125</v>
      </c>
      <c r="BM754" s="184" t="s">
        <v>1015</v>
      </c>
    </row>
    <row r="755" spans="1:65" s="2" customFormat="1" ht="10.199999999999999">
      <c r="A755" s="34"/>
      <c r="B755" s="35"/>
      <c r="C755" s="36"/>
      <c r="D755" s="186" t="s">
        <v>127</v>
      </c>
      <c r="E755" s="36"/>
      <c r="F755" s="187" t="s">
        <v>1014</v>
      </c>
      <c r="G755" s="36"/>
      <c r="H755" s="36"/>
      <c r="I755" s="188"/>
      <c r="J755" s="36"/>
      <c r="K755" s="36"/>
      <c r="L755" s="39"/>
      <c r="M755" s="189"/>
      <c r="N755" s="190"/>
      <c r="O755" s="64"/>
      <c r="P755" s="64"/>
      <c r="Q755" s="64"/>
      <c r="R755" s="64"/>
      <c r="S755" s="64"/>
      <c r="T755" s="65"/>
      <c r="U755" s="34"/>
      <c r="V755" s="34"/>
      <c r="W755" s="34"/>
      <c r="X755" s="34"/>
      <c r="Y755" s="34"/>
      <c r="Z755" s="34"/>
      <c r="AA755" s="34"/>
      <c r="AB755" s="34"/>
      <c r="AC755" s="34"/>
      <c r="AD755" s="34"/>
      <c r="AE755" s="34"/>
      <c r="AT755" s="17" t="s">
        <v>127</v>
      </c>
      <c r="AU755" s="17" t="s">
        <v>82</v>
      </c>
    </row>
    <row r="756" spans="1:65" s="2" customFormat="1" ht="10.199999999999999">
      <c r="A756" s="34"/>
      <c r="B756" s="35"/>
      <c r="C756" s="36"/>
      <c r="D756" s="191" t="s">
        <v>129</v>
      </c>
      <c r="E756" s="36"/>
      <c r="F756" s="192" t="s">
        <v>1016</v>
      </c>
      <c r="G756" s="36"/>
      <c r="H756" s="36"/>
      <c r="I756" s="188"/>
      <c r="J756" s="36"/>
      <c r="K756" s="36"/>
      <c r="L756" s="39"/>
      <c r="M756" s="189"/>
      <c r="N756" s="190"/>
      <c r="O756" s="64"/>
      <c r="P756" s="64"/>
      <c r="Q756" s="64"/>
      <c r="R756" s="64"/>
      <c r="S756" s="64"/>
      <c r="T756" s="65"/>
      <c r="U756" s="34"/>
      <c r="V756" s="34"/>
      <c r="W756" s="34"/>
      <c r="X756" s="34"/>
      <c r="Y756" s="34"/>
      <c r="Z756" s="34"/>
      <c r="AA756" s="34"/>
      <c r="AB756" s="34"/>
      <c r="AC756" s="34"/>
      <c r="AD756" s="34"/>
      <c r="AE756" s="34"/>
      <c r="AT756" s="17" t="s">
        <v>129</v>
      </c>
      <c r="AU756" s="17" t="s">
        <v>82</v>
      </c>
    </row>
    <row r="757" spans="1:65" s="2" customFormat="1" ht="14.4" customHeight="1">
      <c r="A757" s="34"/>
      <c r="B757" s="35"/>
      <c r="C757" s="215" t="s">
        <v>1017</v>
      </c>
      <c r="D757" s="215" t="s">
        <v>568</v>
      </c>
      <c r="E757" s="216" t="s">
        <v>1018</v>
      </c>
      <c r="F757" s="217" t="s">
        <v>1019</v>
      </c>
      <c r="G757" s="218" t="s">
        <v>123</v>
      </c>
      <c r="H757" s="219">
        <v>2</v>
      </c>
      <c r="I757" s="220"/>
      <c r="J757" s="221">
        <f>ROUND(I757*H757,2)</f>
        <v>0</v>
      </c>
      <c r="K757" s="217" t="s">
        <v>124</v>
      </c>
      <c r="L757" s="222"/>
      <c r="M757" s="223" t="s">
        <v>19</v>
      </c>
      <c r="N757" s="224" t="s">
        <v>42</v>
      </c>
      <c r="O757" s="64"/>
      <c r="P757" s="182">
        <f>O757*H757</f>
        <v>0</v>
      </c>
      <c r="Q757" s="182">
        <v>4.0000000000000001E-3</v>
      </c>
      <c r="R757" s="182">
        <f>Q757*H757</f>
        <v>8.0000000000000002E-3</v>
      </c>
      <c r="S757" s="182">
        <v>0</v>
      </c>
      <c r="T757" s="183">
        <f>S757*H757</f>
        <v>0</v>
      </c>
      <c r="U757" s="34"/>
      <c r="V757" s="34"/>
      <c r="W757" s="34"/>
      <c r="X757" s="34"/>
      <c r="Y757" s="34"/>
      <c r="Z757" s="34"/>
      <c r="AA757" s="34"/>
      <c r="AB757" s="34"/>
      <c r="AC757" s="34"/>
      <c r="AD757" s="34"/>
      <c r="AE757" s="34"/>
      <c r="AR757" s="184" t="s">
        <v>195</v>
      </c>
      <c r="AT757" s="184" t="s">
        <v>568</v>
      </c>
      <c r="AU757" s="184" t="s">
        <v>82</v>
      </c>
      <c r="AY757" s="17" t="s">
        <v>118</v>
      </c>
      <c r="BE757" s="185">
        <f>IF(N757="základní",J757,0)</f>
        <v>0</v>
      </c>
      <c r="BF757" s="185">
        <f>IF(N757="snížená",J757,0)</f>
        <v>0</v>
      </c>
      <c r="BG757" s="185">
        <f>IF(N757="zákl. přenesená",J757,0)</f>
        <v>0</v>
      </c>
      <c r="BH757" s="185">
        <f>IF(N757="sníž. přenesená",J757,0)</f>
        <v>0</v>
      </c>
      <c r="BI757" s="185">
        <f>IF(N757="nulová",J757,0)</f>
        <v>0</v>
      </c>
      <c r="BJ757" s="17" t="s">
        <v>79</v>
      </c>
      <c r="BK757" s="185">
        <f>ROUND(I757*H757,2)</f>
        <v>0</v>
      </c>
      <c r="BL757" s="17" t="s">
        <v>125</v>
      </c>
      <c r="BM757" s="184" t="s">
        <v>1020</v>
      </c>
    </row>
    <row r="758" spans="1:65" s="2" customFormat="1" ht="10.199999999999999">
      <c r="A758" s="34"/>
      <c r="B758" s="35"/>
      <c r="C758" s="36"/>
      <c r="D758" s="186" t="s">
        <v>127</v>
      </c>
      <c r="E758" s="36"/>
      <c r="F758" s="187" t="s">
        <v>1019</v>
      </c>
      <c r="G758" s="36"/>
      <c r="H758" s="36"/>
      <c r="I758" s="188"/>
      <c r="J758" s="36"/>
      <c r="K758" s="36"/>
      <c r="L758" s="39"/>
      <c r="M758" s="189"/>
      <c r="N758" s="190"/>
      <c r="O758" s="64"/>
      <c r="P758" s="64"/>
      <c r="Q758" s="64"/>
      <c r="R758" s="64"/>
      <c r="S758" s="64"/>
      <c r="T758" s="65"/>
      <c r="U758" s="34"/>
      <c r="V758" s="34"/>
      <c r="W758" s="34"/>
      <c r="X758" s="34"/>
      <c r="Y758" s="34"/>
      <c r="Z758" s="34"/>
      <c r="AA758" s="34"/>
      <c r="AB758" s="34"/>
      <c r="AC758" s="34"/>
      <c r="AD758" s="34"/>
      <c r="AE758" s="34"/>
      <c r="AT758" s="17" t="s">
        <v>127</v>
      </c>
      <c r="AU758" s="17" t="s">
        <v>82</v>
      </c>
    </row>
    <row r="759" spans="1:65" s="2" customFormat="1" ht="10.199999999999999">
      <c r="A759" s="34"/>
      <c r="B759" s="35"/>
      <c r="C759" s="36"/>
      <c r="D759" s="191" t="s">
        <v>129</v>
      </c>
      <c r="E759" s="36"/>
      <c r="F759" s="192" t="s">
        <v>1021</v>
      </c>
      <c r="G759" s="36"/>
      <c r="H759" s="36"/>
      <c r="I759" s="188"/>
      <c r="J759" s="36"/>
      <c r="K759" s="36"/>
      <c r="L759" s="39"/>
      <c r="M759" s="189"/>
      <c r="N759" s="190"/>
      <c r="O759" s="64"/>
      <c r="P759" s="64"/>
      <c r="Q759" s="64"/>
      <c r="R759" s="64"/>
      <c r="S759" s="64"/>
      <c r="T759" s="65"/>
      <c r="U759" s="34"/>
      <c r="V759" s="34"/>
      <c r="W759" s="34"/>
      <c r="X759" s="34"/>
      <c r="Y759" s="34"/>
      <c r="Z759" s="34"/>
      <c r="AA759" s="34"/>
      <c r="AB759" s="34"/>
      <c r="AC759" s="34"/>
      <c r="AD759" s="34"/>
      <c r="AE759" s="34"/>
      <c r="AT759" s="17" t="s">
        <v>129</v>
      </c>
      <c r="AU759" s="17" t="s">
        <v>82</v>
      </c>
    </row>
    <row r="760" spans="1:65" s="2" customFormat="1" ht="14.4" customHeight="1">
      <c r="A760" s="34"/>
      <c r="B760" s="35"/>
      <c r="C760" s="173" t="s">
        <v>1022</v>
      </c>
      <c r="D760" s="173" t="s">
        <v>120</v>
      </c>
      <c r="E760" s="174" t="s">
        <v>1023</v>
      </c>
      <c r="F760" s="175" t="s">
        <v>1024</v>
      </c>
      <c r="G760" s="176" t="s">
        <v>123</v>
      </c>
      <c r="H760" s="177">
        <v>17</v>
      </c>
      <c r="I760" s="178"/>
      <c r="J760" s="179">
        <f>ROUND(I760*H760,2)</f>
        <v>0</v>
      </c>
      <c r="K760" s="175" t="s">
        <v>124</v>
      </c>
      <c r="L760" s="39"/>
      <c r="M760" s="180" t="s">
        <v>19</v>
      </c>
      <c r="N760" s="181" t="s">
        <v>42</v>
      </c>
      <c r="O760" s="64"/>
      <c r="P760" s="182">
        <f>O760*H760</f>
        <v>0</v>
      </c>
      <c r="Q760" s="182">
        <v>0.21734000000000001</v>
      </c>
      <c r="R760" s="182">
        <f>Q760*H760</f>
        <v>3.6947800000000002</v>
      </c>
      <c r="S760" s="182">
        <v>0</v>
      </c>
      <c r="T760" s="183">
        <f>S760*H760</f>
        <v>0</v>
      </c>
      <c r="U760" s="34"/>
      <c r="V760" s="34"/>
      <c r="W760" s="34"/>
      <c r="X760" s="34"/>
      <c r="Y760" s="34"/>
      <c r="Z760" s="34"/>
      <c r="AA760" s="34"/>
      <c r="AB760" s="34"/>
      <c r="AC760" s="34"/>
      <c r="AD760" s="34"/>
      <c r="AE760" s="34"/>
      <c r="AR760" s="184" t="s">
        <v>125</v>
      </c>
      <c r="AT760" s="184" t="s">
        <v>120</v>
      </c>
      <c r="AU760" s="184" t="s">
        <v>82</v>
      </c>
      <c r="AY760" s="17" t="s">
        <v>118</v>
      </c>
      <c r="BE760" s="185">
        <f>IF(N760="základní",J760,0)</f>
        <v>0</v>
      </c>
      <c r="BF760" s="185">
        <f>IF(N760="snížená",J760,0)</f>
        <v>0</v>
      </c>
      <c r="BG760" s="185">
        <f>IF(N760="zákl. přenesená",J760,0)</f>
        <v>0</v>
      </c>
      <c r="BH760" s="185">
        <f>IF(N760="sníž. přenesená",J760,0)</f>
        <v>0</v>
      </c>
      <c r="BI760" s="185">
        <f>IF(N760="nulová",J760,0)</f>
        <v>0</v>
      </c>
      <c r="BJ760" s="17" t="s">
        <v>79</v>
      </c>
      <c r="BK760" s="185">
        <f>ROUND(I760*H760,2)</f>
        <v>0</v>
      </c>
      <c r="BL760" s="17" t="s">
        <v>125</v>
      </c>
      <c r="BM760" s="184" t="s">
        <v>1025</v>
      </c>
    </row>
    <row r="761" spans="1:65" s="2" customFormat="1" ht="10.199999999999999">
      <c r="A761" s="34"/>
      <c r="B761" s="35"/>
      <c r="C761" s="36"/>
      <c r="D761" s="186" t="s">
        <v>127</v>
      </c>
      <c r="E761" s="36"/>
      <c r="F761" s="187" t="s">
        <v>1026</v>
      </c>
      <c r="G761" s="36"/>
      <c r="H761" s="36"/>
      <c r="I761" s="188"/>
      <c r="J761" s="36"/>
      <c r="K761" s="36"/>
      <c r="L761" s="39"/>
      <c r="M761" s="189"/>
      <c r="N761" s="190"/>
      <c r="O761" s="64"/>
      <c r="P761" s="64"/>
      <c r="Q761" s="64"/>
      <c r="R761" s="64"/>
      <c r="S761" s="64"/>
      <c r="T761" s="65"/>
      <c r="U761" s="34"/>
      <c r="V761" s="34"/>
      <c r="W761" s="34"/>
      <c r="X761" s="34"/>
      <c r="Y761" s="34"/>
      <c r="Z761" s="34"/>
      <c r="AA761" s="34"/>
      <c r="AB761" s="34"/>
      <c r="AC761" s="34"/>
      <c r="AD761" s="34"/>
      <c r="AE761" s="34"/>
      <c r="AT761" s="17" t="s">
        <v>127</v>
      </c>
      <c r="AU761" s="17" t="s">
        <v>82</v>
      </c>
    </row>
    <row r="762" spans="1:65" s="2" customFormat="1" ht="10.199999999999999">
      <c r="A762" s="34"/>
      <c r="B762" s="35"/>
      <c r="C762" s="36"/>
      <c r="D762" s="191" t="s">
        <v>129</v>
      </c>
      <c r="E762" s="36"/>
      <c r="F762" s="192" t="s">
        <v>1027</v>
      </c>
      <c r="G762" s="36"/>
      <c r="H762" s="36"/>
      <c r="I762" s="188"/>
      <c r="J762" s="36"/>
      <c r="K762" s="36"/>
      <c r="L762" s="39"/>
      <c r="M762" s="189"/>
      <c r="N762" s="190"/>
      <c r="O762" s="64"/>
      <c r="P762" s="64"/>
      <c r="Q762" s="64"/>
      <c r="R762" s="64"/>
      <c r="S762" s="64"/>
      <c r="T762" s="65"/>
      <c r="U762" s="34"/>
      <c r="V762" s="34"/>
      <c r="W762" s="34"/>
      <c r="X762" s="34"/>
      <c r="Y762" s="34"/>
      <c r="Z762" s="34"/>
      <c r="AA762" s="34"/>
      <c r="AB762" s="34"/>
      <c r="AC762" s="34"/>
      <c r="AD762" s="34"/>
      <c r="AE762" s="34"/>
      <c r="AT762" s="17" t="s">
        <v>129</v>
      </c>
      <c r="AU762" s="17" t="s">
        <v>82</v>
      </c>
    </row>
    <row r="763" spans="1:65" s="13" customFormat="1" ht="10.199999999999999">
      <c r="B763" s="193"/>
      <c r="C763" s="194"/>
      <c r="D763" s="186" t="s">
        <v>131</v>
      </c>
      <c r="E763" s="195" t="s">
        <v>19</v>
      </c>
      <c r="F763" s="196" t="s">
        <v>918</v>
      </c>
      <c r="G763" s="194"/>
      <c r="H763" s="197">
        <v>1</v>
      </c>
      <c r="I763" s="198"/>
      <c r="J763" s="194"/>
      <c r="K763" s="194"/>
      <c r="L763" s="199"/>
      <c r="M763" s="200"/>
      <c r="N763" s="201"/>
      <c r="O763" s="201"/>
      <c r="P763" s="201"/>
      <c r="Q763" s="201"/>
      <c r="R763" s="201"/>
      <c r="S763" s="201"/>
      <c r="T763" s="202"/>
      <c r="AT763" s="203" t="s">
        <v>131</v>
      </c>
      <c r="AU763" s="203" t="s">
        <v>82</v>
      </c>
      <c r="AV763" s="13" t="s">
        <v>82</v>
      </c>
      <c r="AW763" s="13" t="s">
        <v>33</v>
      </c>
      <c r="AX763" s="13" t="s">
        <v>71</v>
      </c>
      <c r="AY763" s="203" t="s">
        <v>118</v>
      </c>
    </row>
    <row r="764" spans="1:65" s="13" customFormat="1" ht="10.199999999999999">
      <c r="B764" s="193"/>
      <c r="C764" s="194"/>
      <c r="D764" s="186" t="s">
        <v>131</v>
      </c>
      <c r="E764" s="195" t="s">
        <v>19</v>
      </c>
      <c r="F764" s="196" t="s">
        <v>1028</v>
      </c>
      <c r="G764" s="194"/>
      <c r="H764" s="197">
        <v>3</v>
      </c>
      <c r="I764" s="198"/>
      <c r="J764" s="194"/>
      <c r="K764" s="194"/>
      <c r="L764" s="199"/>
      <c r="M764" s="200"/>
      <c r="N764" s="201"/>
      <c r="O764" s="201"/>
      <c r="P764" s="201"/>
      <c r="Q764" s="201"/>
      <c r="R764" s="201"/>
      <c r="S764" s="201"/>
      <c r="T764" s="202"/>
      <c r="AT764" s="203" t="s">
        <v>131</v>
      </c>
      <c r="AU764" s="203" t="s">
        <v>82</v>
      </c>
      <c r="AV764" s="13" t="s">
        <v>82</v>
      </c>
      <c r="AW764" s="13" t="s">
        <v>33</v>
      </c>
      <c r="AX764" s="13" t="s">
        <v>71</v>
      </c>
      <c r="AY764" s="203" t="s">
        <v>118</v>
      </c>
    </row>
    <row r="765" spans="1:65" s="13" customFormat="1" ht="10.199999999999999">
      <c r="B765" s="193"/>
      <c r="C765" s="194"/>
      <c r="D765" s="186" t="s">
        <v>131</v>
      </c>
      <c r="E765" s="195" t="s">
        <v>19</v>
      </c>
      <c r="F765" s="196" t="s">
        <v>1029</v>
      </c>
      <c r="G765" s="194"/>
      <c r="H765" s="197">
        <v>12</v>
      </c>
      <c r="I765" s="198"/>
      <c r="J765" s="194"/>
      <c r="K765" s="194"/>
      <c r="L765" s="199"/>
      <c r="M765" s="200"/>
      <c r="N765" s="201"/>
      <c r="O765" s="201"/>
      <c r="P765" s="201"/>
      <c r="Q765" s="201"/>
      <c r="R765" s="201"/>
      <c r="S765" s="201"/>
      <c r="T765" s="202"/>
      <c r="AT765" s="203" t="s">
        <v>131</v>
      </c>
      <c r="AU765" s="203" t="s">
        <v>82</v>
      </c>
      <c r="AV765" s="13" t="s">
        <v>82</v>
      </c>
      <c r="AW765" s="13" t="s">
        <v>33</v>
      </c>
      <c r="AX765" s="13" t="s">
        <v>71</v>
      </c>
      <c r="AY765" s="203" t="s">
        <v>118</v>
      </c>
    </row>
    <row r="766" spans="1:65" s="13" customFormat="1" ht="10.199999999999999">
      <c r="B766" s="193"/>
      <c r="C766" s="194"/>
      <c r="D766" s="186" t="s">
        <v>131</v>
      </c>
      <c r="E766" s="195" t="s">
        <v>19</v>
      </c>
      <c r="F766" s="196" t="s">
        <v>1030</v>
      </c>
      <c r="G766" s="194"/>
      <c r="H766" s="197">
        <v>1</v>
      </c>
      <c r="I766" s="198"/>
      <c r="J766" s="194"/>
      <c r="K766" s="194"/>
      <c r="L766" s="199"/>
      <c r="M766" s="200"/>
      <c r="N766" s="201"/>
      <c r="O766" s="201"/>
      <c r="P766" s="201"/>
      <c r="Q766" s="201"/>
      <c r="R766" s="201"/>
      <c r="S766" s="201"/>
      <c r="T766" s="202"/>
      <c r="AT766" s="203" t="s">
        <v>131</v>
      </c>
      <c r="AU766" s="203" t="s">
        <v>82</v>
      </c>
      <c r="AV766" s="13" t="s">
        <v>82</v>
      </c>
      <c r="AW766" s="13" t="s">
        <v>33</v>
      </c>
      <c r="AX766" s="13" t="s">
        <v>71</v>
      </c>
      <c r="AY766" s="203" t="s">
        <v>118</v>
      </c>
    </row>
    <row r="767" spans="1:65" s="2" customFormat="1" ht="14.4" customHeight="1">
      <c r="A767" s="34"/>
      <c r="B767" s="35"/>
      <c r="C767" s="215" t="s">
        <v>1031</v>
      </c>
      <c r="D767" s="215" t="s">
        <v>568</v>
      </c>
      <c r="E767" s="216" t="s">
        <v>1032</v>
      </c>
      <c r="F767" s="217" t="s">
        <v>1033</v>
      </c>
      <c r="G767" s="218" t="s">
        <v>123</v>
      </c>
      <c r="H767" s="219">
        <v>16</v>
      </c>
      <c r="I767" s="220"/>
      <c r="J767" s="221">
        <f>ROUND(I767*H767,2)</f>
        <v>0</v>
      </c>
      <c r="K767" s="217" t="s">
        <v>124</v>
      </c>
      <c r="L767" s="222"/>
      <c r="M767" s="223" t="s">
        <v>19</v>
      </c>
      <c r="N767" s="224" t="s">
        <v>42</v>
      </c>
      <c r="O767" s="64"/>
      <c r="P767" s="182">
        <f>O767*H767</f>
        <v>0</v>
      </c>
      <c r="Q767" s="182">
        <v>0.16200000000000001</v>
      </c>
      <c r="R767" s="182">
        <f>Q767*H767</f>
        <v>2.5920000000000001</v>
      </c>
      <c r="S767" s="182">
        <v>0</v>
      </c>
      <c r="T767" s="183">
        <f>S767*H767</f>
        <v>0</v>
      </c>
      <c r="U767" s="34"/>
      <c r="V767" s="34"/>
      <c r="W767" s="34"/>
      <c r="X767" s="34"/>
      <c r="Y767" s="34"/>
      <c r="Z767" s="34"/>
      <c r="AA767" s="34"/>
      <c r="AB767" s="34"/>
      <c r="AC767" s="34"/>
      <c r="AD767" s="34"/>
      <c r="AE767" s="34"/>
      <c r="AR767" s="184" t="s">
        <v>195</v>
      </c>
      <c r="AT767" s="184" t="s">
        <v>568</v>
      </c>
      <c r="AU767" s="184" t="s">
        <v>82</v>
      </c>
      <c r="AY767" s="17" t="s">
        <v>118</v>
      </c>
      <c r="BE767" s="185">
        <f>IF(N767="základní",J767,0)</f>
        <v>0</v>
      </c>
      <c r="BF767" s="185">
        <f>IF(N767="snížená",J767,0)</f>
        <v>0</v>
      </c>
      <c r="BG767" s="185">
        <f>IF(N767="zákl. přenesená",J767,0)</f>
        <v>0</v>
      </c>
      <c r="BH767" s="185">
        <f>IF(N767="sníž. přenesená",J767,0)</f>
        <v>0</v>
      </c>
      <c r="BI767" s="185">
        <f>IF(N767="nulová",J767,0)</f>
        <v>0</v>
      </c>
      <c r="BJ767" s="17" t="s">
        <v>79</v>
      </c>
      <c r="BK767" s="185">
        <f>ROUND(I767*H767,2)</f>
        <v>0</v>
      </c>
      <c r="BL767" s="17" t="s">
        <v>125</v>
      </c>
      <c r="BM767" s="184" t="s">
        <v>1034</v>
      </c>
    </row>
    <row r="768" spans="1:65" s="2" customFormat="1" ht="10.199999999999999">
      <c r="A768" s="34"/>
      <c r="B768" s="35"/>
      <c r="C768" s="36"/>
      <c r="D768" s="186" t="s">
        <v>127</v>
      </c>
      <c r="E768" s="36"/>
      <c r="F768" s="187" t="s">
        <v>1033</v>
      </c>
      <c r="G768" s="36"/>
      <c r="H768" s="36"/>
      <c r="I768" s="188"/>
      <c r="J768" s="36"/>
      <c r="K768" s="36"/>
      <c r="L768" s="39"/>
      <c r="M768" s="189"/>
      <c r="N768" s="190"/>
      <c r="O768" s="64"/>
      <c r="P768" s="64"/>
      <c r="Q768" s="64"/>
      <c r="R768" s="64"/>
      <c r="S768" s="64"/>
      <c r="T768" s="65"/>
      <c r="U768" s="34"/>
      <c r="V768" s="34"/>
      <c r="W768" s="34"/>
      <c r="X768" s="34"/>
      <c r="Y768" s="34"/>
      <c r="Z768" s="34"/>
      <c r="AA768" s="34"/>
      <c r="AB768" s="34"/>
      <c r="AC768" s="34"/>
      <c r="AD768" s="34"/>
      <c r="AE768" s="34"/>
      <c r="AT768" s="17" t="s">
        <v>127</v>
      </c>
      <c r="AU768" s="17" t="s">
        <v>82</v>
      </c>
    </row>
    <row r="769" spans="1:65" s="2" customFormat="1" ht="10.199999999999999">
      <c r="A769" s="34"/>
      <c r="B769" s="35"/>
      <c r="C769" s="36"/>
      <c r="D769" s="191" t="s">
        <v>129</v>
      </c>
      <c r="E769" s="36"/>
      <c r="F769" s="192" t="s">
        <v>1035</v>
      </c>
      <c r="G769" s="36"/>
      <c r="H769" s="36"/>
      <c r="I769" s="188"/>
      <c r="J769" s="36"/>
      <c r="K769" s="36"/>
      <c r="L769" s="39"/>
      <c r="M769" s="189"/>
      <c r="N769" s="190"/>
      <c r="O769" s="64"/>
      <c r="P769" s="64"/>
      <c r="Q769" s="64"/>
      <c r="R769" s="64"/>
      <c r="S769" s="64"/>
      <c r="T769" s="65"/>
      <c r="U769" s="34"/>
      <c r="V769" s="34"/>
      <c r="W769" s="34"/>
      <c r="X769" s="34"/>
      <c r="Y769" s="34"/>
      <c r="Z769" s="34"/>
      <c r="AA769" s="34"/>
      <c r="AB769" s="34"/>
      <c r="AC769" s="34"/>
      <c r="AD769" s="34"/>
      <c r="AE769" s="34"/>
      <c r="AT769" s="17" t="s">
        <v>129</v>
      </c>
      <c r="AU769" s="17" t="s">
        <v>82</v>
      </c>
    </row>
    <row r="770" spans="1:65" s="13" customFormat="1" ht="10.199999999999999">
      <c r="B770" s="193"/>
      <c r="C770" s="194"/>
      <c r="D770" s="186" t="s">
        <v>131</v>
      </c>
      <c r="E770" s="195" t="s">
        <v>19</v>
      </c>
      <c r="F770" s="196" t="s">
        <v>1036</v>
      </c>
      <c r="G770" s="194"/>
      <c r="H770" s="197">
        <v>1</v>
      </c>
      <c r="I770" s="198"/>
      <c r="J770" s="194"/>
      <c r="K770" s="194"/>
      <c r="L770" s="199"/>
      <c r="M770" s="200"/>
      <c r="N770" s="201"/>
      <c r="O770" s="201"/>
      <c r="P770" s="201"/>
      <c r="Q770" s="201"/>
      <c r="R770" s="201"/>
      <c r="S770" s="201"/>
      <c r="T770" s="202"/>
      <c r="AT770" s="203" t="s">
        <v>131</v>
      </c>
      <c r="AU770" s="203" t="s">
        <v>82</v>
      </c>
      <c r="AV770" s="13" t="s">
        <v>82</v>
      </c>
      <c r="AW770" s="13" t="s">
        <v>33</v>
      </c>
      <c r="AX770" s="13" t="s">
        <v>71</v>
      </c>
      <c r="AY770" s="203" t="s">
        <v>118</v>
      </c>
    </row>
    <row r="771" spans="1:65" s="13" customFormat="1" ht="10.199999999999999">
      <c r="B771" s="193"/>
      <c r="C771" s="194"/>
      <c r="D771" s="186" t="s">
        <v>131</v>
      </c>
      <c r="E771" s="195" t="s">
        <v>19</v>
      </c>
      <c r="F771" s="196" t="s">
        <v>1037</v>
      </c>
      <c r="G771" s="194"/>
      <c r="H771" s="197">
        <v>3</v>
      </c>
      <c r="I771" s="198"/>
      <c r="J771" s="194"/>
      <c r="K771" s="194"/>
      <c r="L771" s="199"/>
      <c r="M771" s="200"/>
      <c r="N771" s="201"/>
      <c r="O771" s="201"/>
      <c r="P771" s="201"/>
      <c r="Q771" s="201"/>
      <c r="R771" s="201"/>
      <c r="S771" s="201"/>
      <c r="T771" s="202"/>
      <c r="AT771" s="203" t="s">
        <v>131</v>
      </c>
      <c r="AU771" s="203" t="s">
        <v>82</v>
      </c>
      <c r="AV771" s="13" t="s">
        <v>82</v>
      </c>
      <c r="AW771" s="13" t="s">
        <v>33</v>
      </c>
      <c r="AX771" s="13" t="s">
        <v>71</v>
      </c>
      <c r="AY771" s="203" t="s">
        <v>118</v>
      </c>
    </row>
    <row r="772" spans="1:65" s="13" customFormat="1" ht="10.199999999999999">
      <c r="B772" s="193"/>
      <c r="C772" s="194"/>
      <c r="D772" s="186" t="s">
        <v>131</v>
      </c>
      <c r="E772" s="195" t="s">
        <v>19</v>
      </c>
      <c r="F772" s="196" t="s">
        <v>1038</v>
      </c>
      <c r="G772" s="194"/>
      <c r="H772" s="197">
        <v>12</v>
      </c>
      <c r="I772" s="198"/>
      <c r="J772" s="194"/>
      <c r="K772" s="194"/>
      <c r="L772" s="199"/>
      <c r="M772" s="200"/>
      <c r="N772" s="201"/>
      <c r="O772" s="201"/>
      <c r="P772" s="201"/>
      <c r="Q772" s="201"/>
      <c r="R772" s="201"/>
      <c r="S772" s="201"/>
      <c r="T772" s="202"/>
      <c r="AT772" s="203" t="s">
        <v>131</v>
      </c>
      <c r="AU772" s="203" t="s">
        <v>82</v>
      </c>
      <c r="AV772" s="13" t="s">
        <v>82</v>
      </c>
      <c r="AW772" s="13" t="s">
        <v>33</v>
      </c>
      <c r="AX772" s="13" t="s">
        <v>71</v>
      </c>
      <c r="AY772" s="203" t="s">
        <v>118</v>
      </c>
    </row>
    <row r="773" spans="1:65" s="2" customFormat="1" ht="14.4" customHeight="1">
      <c r="A773" s="34"/>
      <c r="B773" s="35"/>
      <c r="C773" s="215" t="s">
        <v>1039</v>
      </c>
      <c r="D773" s="215" t="s">
        <v>568</v>
      </c>
      <c r="E773" s="216" t="s">
        <v>1040</v>
      </c>
      <c r="F773" s="217" t="s">
        <v>1041</v>
      </c>
      <c r="G773" s="218" t="s">
        <v>123</v>
      </c>
      <c r="H773" s="219">
        <v>1</v>
      </c>
      <c r="I773" s="220"/>
      <c r="J773" s="221">
        <f>ROUND(I773*H773,2)</f>
        <v>0</v>
      </c>
      <c r="K773" s="217" t="s">
        <v>19</v>
      </c>
      <c r="L773" s="222"/>
      <c r="M773" s="223" t="s">
        <v>19</v>
      </c>
      <c r="N773" s="224" t="s">
        <v>42</v>
      </c>
      <c r="O773" s="64"/>
      <c r="P773" s="182">
        <f>O773*H773</f>
        <v>0</v>
      </c>
      <c r="Q773" s="182">
        <v>0.109</v>
      </c>
      <c r="R773" s="182">
        <f>Q773*H773</f>
        <v>0.109</v>
      </c>
      <c r="S773" s="182">
        <v>0</v>
      </c>
      <c r="T773" s="183">
        <f>S773*H773</f>
        <v>0</v>
      </c>
      <c r="U773" s="34"/>
      <c r="V773" s="34"/>
      <c r="W773" s="34"/>
      <c r="X773" s="34"/>
      <c r="Y773" s="34"/>
      <c r="Z773" s="34"/>
      <c r="AA773" s="34"/>
      <c r="AB773" s="34"/>
      <c r="AC773" s="34"/>
      <c r="AD773" s="34"/>
      <c r="AE773" s="34"/>
      <c r="AR773" s="184" t="s">
        <v>195</v>
      </c>
      <c r="AT773" s="184" t="s">
        <v>568</v>
      </c>
      <c r="AU773" s="184" t="s">
        <v>82</v>
      </c>
      <c r="AY773" s="17" t="s">
        <v>118</v>
      </c>
      <c r="BE773" s="185">
        <f>IF(N773="základní",J773,0)</f>
        <v>0</v>
      </c>
      <c r="BF773" s="185">
        <f>IF(N773="snížená",J773,0)</f>
        <v>0</v>
      </c>
      <c r="BG773" s="185">
        <f>IF(N773="zákl. přenesená",J773,0)</f>
        <v>0</v>
      </c>
      <c r="BH773" s="185">
        <f>IF(N773="sníž. přenesená",J773,0)</f>
        <v>0</v>
      </c>
      <c r="BI773" s="185">
        <f>IF(N773="nulová",J773,0)</f>
        <v>0</v>
      </c>
      <c r="BJ773" s="17" t="s">
        <v>79</v>
      </c>
      <c r="BK773" s="185">
        <f>ROUND(I773*H773,2)</f>
        <v>0</v>
      </c>
      <c r="BL773" s="17" t="s">
        <v>125</v>
      </c>
      <c r="BM773" s="184" t="s">
        <v>1042</v>
      </c>
    </row>
    <row r="774" spans="1:65" s="2" customFormat="1" ht="10.199999999999999">
      <c r="A774" s="34"/>
      <c r="B774" s="35"/>
      <c r="C774" s="36"/>
      <c r="D774" s="186" t="s">
        <v>127</v>
      </c>
      <c r="E774" s="36"/>
      <c r="F774" s="187" t="s">
        <v>1041</v>
      </c>
      <c r="G774" s="36"/>
      <c r="H774" s="36"/>
      <c r="I774" s="188"/>
      <c r="J774" s="36"/>
      <c r="K774" s="36"/>
      <c r="L774" s="39"/>
      <c r="M774" s="189"/>
      <c r="N774" s="190"/>
      <c r="O774" s="64"/>
      <c r="P774" s="64"/>
      <c r="Q774" s="64"/>
      <c r="R774" s="64"/>
      <c r="S774" s="64"/>
      <c r="T774" s="65"/>
      <c r="U774" s="34"/>
      <c r="V774" s="34"/>
      <c r="W774" s="34"/>
      <c r="X774" s="34"/>
      <c r="Y774" s="34"/>
      <c r="Z774" s="34"/>
      <c r="AA774" s="34"/>
      <c r="AB774" s="34"/>
      <c r="AC774" s="34"/>
      <c r="AD774" s="34"/>
      <c r="AE774" s="34"/>
      <c r="AT774" s="17" t="s">
        <v>127</v>
      </c>
      <c r="AU774" s="17" t="s">
        <v>82</v>
      </c>
    </row>
    <row r="775" spans="1:65" s="2" customFormat="1" ht="14.4" customHeight="1">
      <c r="A775" s="34"/>
      <c r="B775" s="35"/>
      <c r="C775" s="173" t="s">
        <v>1043</v>
      </c>
      <c r="D775" s="173" t="s">
        <v>120</v>
      </c>
      <c r="E775" s="174" t="s">
        <v>1044</v>
      </c>
      <c r="F775" s="175" t="s">
        <v>1045</v>
      </c>
      <c r="G775" s="176" t="s">
        <v>123</v>
      </c>
      <c r="H775" s="177">
        <v>2</v>
      </c>
      <c r="I775" s="178"/>
      <c r="J775" s="179">
        <f>ROUND(I775*H775,2)</f>
        <v>0</v>
      </c>
      <c r="K775" s="175" t="s">
        <v>124</v>
      </c>
      <c r="L775" s="39"/>
      <c r="M775" s="180" t="s">
        <v>19</v>
      </c>
      <c r="N775" s="181" t="s">
        <v>42</v>
      </c>
      <c r="O775" s="64"/>
      <c r="P775" s="182">
        <f>O775*H775</f>
        <v>0</v>
      </c>
      <c r="Q775" s="182">
        <v>0.21734000000000001</v>
      </c>
      <c r="R775" s="182">
        <f>Q775*H775</f>
        <v>0.43468000000000001</v>
      </c>
      <c r="S775" s="182">
        <v>0</v>
      </c>
      <c r="T775" s="183">
        <f>S775*H775</f>
        <v>0</v>
      </c>
      <c r="U775" s="34"/>
      <c r="V775" s="34"/>
      <c r="W775" s="34"/>
      <c r="X775" s="34"/>
      <c r="Y775" s="34"/>
      <c r="Z775" s="34"/>
      <c r="AA775" s="34"/>
      <c r="AB775" s="34"/>
      <c r="AC775" s="34"/>
      <c r="AD775" s="34"/>
      <c r="AE775" s="34"/>
      <c r="AR775" s="184" t="s">
        <v>125</v>
      </c>
      <c r="AT775" s="184" t="s">
        <v>120</v>
      </c>
      <c r="AU775" s="184" t="s">
        <v>82</v>
      </c>
      <c r="AY775" s="17" t="s">
        <v>118</v>
      </c>
      <c r="BE775" s="185">
        <f>IF(N775="základní",J775,0)</f>
        <v>0</v>
      </c>
      <c r="BF775" s="185">
        <f>IF(N775="snížená",J775,0)</f>
        <v>0</v>
      </c>
      <c r="BG775" s="185">
        <f>IF(N775="zákl. přenesená",J775,0)</f>
        <v>0</v>
      </c>
      <c r="BH775" s="185">
        <f>IF(N775="sníž. přenesená",J775,0)</f>
        <v>0</v>
      </c>
      <c r="BI775" s="185">
        <f>IF(N775="nulová",J775,0)</f>
        <v>0</v>
      </c>
      <c r="BJ775" s="17" t="s">
        <v>79</v>
      </c>
      <c r="BK775" s="185">
        <f>ROUND(I775*H775,2)</f>
        <v>0</v>
      </c>
      <c r="BL775" s="17" t="s">
        <v>125</v>
      </c>
      <c r="BM775" s="184" t="s">
        <v>1046</v>
      </c>
    </row>
    <row r="776" spans="1:65" s="2" customFormat="1" ht="10.199999999999999">
      <c r="A776" s="34"/>
      <c r="B776" s="35"/>
      <c r="C776" s="36"/>
      <c r="D776" s="186" t="s">
        <v>127</v>
      </c>
      <c r="E776" s="36"/>
      <c r="F776" s="187" t="s">
        <v>1045</v>
      </c>
      <c r="G776" s="36"/>
      <c r="H776" s="36"/>
      <c r="I776" s="188"/>
      <c r="J776" s="36"/>
      <c r="K776" s="36"/>
      <c r="L776" s="39"/>
      <c r="M776" s="189"/>
      <c r="N776" s="190"/>
      <c r="O776" s="64"/>
      <c r="P776" s="64"/>
      <c r="Q776" s="64"/>
      <c r="R776" s="64"/>
      <c r="S776" s="64"/>
      <c r="T776" s="65"/>
      <c r="U776" s="34"/>
      <c r="V776" s="34"/>
      <c r="W776" s="34"/>
      <c r="X776" s="34"/>
      <c r="Y776" s="34"/>
      <c r="Z776" s="34"/>
      <c r="AA776" s="34"/>
      <c r="AB776" s="34"/>
      <c r="AC776" s="34"/>
      <c r="AD776" s="34"/>
      <c r="AE776" s="34"/>
      <c r="AT776" s="17" t="s">
        <v>127</v>
      </c>
      <c r="AU776" s="17" t="s">
        <v>82</v>
      </c>
    </row>
    <row r="777" spans="1:65" s="2" customFormat="1" ht="10.199999999999999">
      <c r="A777" s="34"/>
      <c r="B777" s="35"/>
      <c r="C777" s="36"/>
      <c r="D777" s="191" t="s">
        <v>129</v>
      </c>
      <c r="E777" s="36"/>
      <c r="F777" s="192" t="s">
        <v>1047</v>
      </c>
      <c r="G777" s="36"/>
      <c r="H777" s="36"/>
      <c r="I777" s="188"/>
      <c r="J777" s="36"/>
      <c r="K777" s="36"/>
      <c r="L777" s="39"/>
      <c r="M777" s="189"/>
      <c r="N777" s="190"/>
      <c r="O777" s="64"/>
      <c r="P777" s="64"/>
      <c r="Q777" s="64"/>
      <c r="R777" s="64"/>
      <c r="S777" s="64"/>
      <c r="T777" s="65"/>
      <c r="U777" s="34"/>
      <c r="V777" s="34"/>
      <c r="W777" s="34"/>
      <c r="X777" s="34"/>
      <c r="Y777" s="34"/>
      <c r="Z777" s="34"/>
      <c r="AA777" s="34"/>
      <c r="AB777" s="34"/>
      <c r="AC777" s="34"/>
      <c r="AD777" s="34"/>
      <c r="AE777" s="34"/>
      <c r="AT777" s="17" t="s">
        <v>129</v>
      </c>
      <c r="AU777" s="17" t="s">
        <v>82</v>
      </c>
    </row>
    <row r="778" spans="1:65" s="2" customFormat="1" ht="14.4" customHeight="1">
      <c r="A778" s="34"/>
      <c r="B778" s="35"/>
      <c r="C778" s="215" t="s">
        <v>1048</v>
      </c>
      <c r="D778" s="215" t="s">
        <v>568</v>
      </c>
      <c r="E778" s="216" t="s">
        <v>1049</v>
      </c>
      <c r="F778" s="217" t="s">
        <v>1050</v>
      </c>
      <c r="G778" s="218" t="s">
        <v>123</v>
      </c>
      <c r="H778" s="219">
        <v>2</v>
      </c>
      <c r="I778" s="220"/>
      <c r="J778" s="221">
        <f>ROUND(I778*H778,2)</f>
        <v>0</v>
      </c>
      <c r="K778" s="217" t="s">
        <v>19</v>
      </c>
      <c r="L778" s="222"/>
      <c r="M778" s="223" t="s">
        <v>19</v>
      </c>
      <c r="N778" s="224" t="s">
        <v>42</v>
      </c>
      <c r="O778" s="64"/>
      <c r="P778" s="182">
        <f>O778*H778</f>
        <v>0</v>
      </c>
      <c r="Q778" s="182">
        <v>5.0599999999999999E-2</v>
      </c>
      <c r="R778" s="182">
        <f>Q778*H778</f>
        <v>0.1012</v>
      </c>
      <c r="S778" s="182">
        <v>0</v>
      </c>
      <c r="T778" s="183">
        <f>S778*H778</f>
        <v>0</v>
      </c>
      <c r="U778" s="34"/>
      <c r="V778" s="34"/>
      <c r="W778" s="34"/>
      <c r="X778" s="34"/>
      <c r="Y778" s="34"/>
      <c r="Z778" s="34"/>
      <c r="AA778" s="34"/>
      <c r="AB778" s="34"/>
      <c r="AC778" s="34"/>
      <c r="AD778" s="34"/>
      <c r="AE778" s="34"/>
      <c r="AR778" s="184" t="s">
        <v>195</v>
      </c>
      <c r="AT778" s="184" t="s">
        <v>568</v>
      </c>
      <c r="AU778" s="184" t="s">
        <v>82</v>
      </c>
      <c r="AY778" s="17" t="s">
        <v>118</v>
      </c>
      <c r="BE778" s="185">
        <f>IF(N778="základní",J778,0)</f>
        <v>0</v>
      </c>
      <c r="BF778" s="185">
        <f>IF(N778="snížená",J778,0)</f>
        <v>0</v>
      </c>
      <c r="BG778" s="185">
        <f>IF(N778="zákl. přenesená",J778,0)</f>
        <v>0</v>
      </c>
      <c r="BH778" s="185">
        <f>IF(N778="sníž. přenesená",J778,0)</f>
        <v>0</v>
      </c>
      <c r="BI778" s="185">
        <f>IF(N778="nulová",J778,0)</f>
        <v>0</v>
      </c>
      <c r="BJ778" s="17" t="s">
        <v>79</v>
      </c>
      <c r="BK778" s="185">
        <f>ROUND(I778*H778,2)</f>
        <v>0</v>
      </c>
      <c r="BL778" s="17" t="s">
        <v>125</v>
      </c>
      <c r="BM778" s="184" t="s">
        <v>1051</v>
      </c>
    </row>
    <row r="779" spans="1:65" s="2" customFormat="1" ht="10.199999999999999">
      <c r="A779" s="34"/>
      <c r="B779" s="35"/>
      <c r="C779" s="36"/>
      <c r="D779" s="186" t="s">
        <v>127</v>
      </c>
      <c r="E779" s="36"/>
      <c r="F779" s="187" t="s">
        <v>1050</v>
      </c>
      <c r="G779" s="36"/>
      <c r="H779" s="36"/>
      <c r="I779" s="188"/>
      <c r="J779" s="36"/>
      <c r="K779" s="36"/>
      <c r="L779" s="39"/>
      <c r="M779" s="189"/>
      <c r="N779" s="190"/>
      <c r="O779" s="64"/>
      <c r="P779" s="64"/>
      <c r="Q779" s="64"/>
      <c r="R779" s="64"/>
      <c r="S779" s="64"/>
      <c r="T779" s="65"/>
      <c r="U779" s="34"/>
      <c r="V779" s="34"/>
      <c r="W779" s="34"/>
      <c r="X779" s="34"/>
      <c r="Y779" s="34"/>
      <c r="Z779" s="34"/>
      <c r="AA779" s="34"/>
      <c r="AB779" s="34"/>
      <c r="AC779" s="34"/>
      <c r="AD779" s="34"/>
      <c r="AE779" s="34"/>
      <c r="AT779" s="17" t="s">
        <v>127</v>
      </c>
      <c r="AU779" s="17" t="s">
        <v>82</v>
      </c>
    </row>
    <row r="780" spans="1:65" s="2" customFormat="1" ht="14.4" customHeight="1">
      <c r="A780" s="34"/>
      <c r="B780" s="35"/>
      <c r="C780" s="173" t="s">
        <v>1052</v>
      </c>
      <c r="D780" s="173" t="s">
        <v>120</v>
      </c>
      <c r="E780" s="174" t="s">
        <v>1053</v>
      </c>
      <c r="F780" s="175" t="s">
        <v>1054</v>
      </c>
      <c r="G780" s="176" t="s">
        <v>123</v>
      </c>
      <c r="H780" s="177">
        <v>18</v>
      </c>
      <c r="I780" s="178"/>
      <c r="J780" s="179">
        <f>ROUND(I780*H780,2)</f>
        <v>0</v>
      </c>
      <c r="K780" s="175" t="s">
        <v>124</v>
      </c>
      <c r="L780" s="39"/>
      <c r="M780" s="180" t="s">
        <v>19</v>
      </c>
      <c r="N780" s="181" t="s">
        <v>42</v>
      </c>
      <c r="O780" s="64"/>
      <c r="P780" s="182">
        <f>O780*H780</f>
        <v>0</v>
      </c>
      <c r="Q780" s="182">
        <v>0</v>
      </c>
      <c r="R780" s="182">
        <f>Q780*H780</f>
        <v>0</v>
      </c>
      <c r="S780" s="182">
        <v>0.15</v>
      </c>
      <c r="T780" s="183">
        <f>S780*H780</f>
        <v>2.6999999999999997</v>
      </c>
      <c r="U780" s="34"/>
      <c r="V780" s="34"/>
      <c r="W780" s="34"/>
      <c r="X780" s="34"/>
      <c r="Y780" s="34"/>
      <c r="Z780" s="34"/>
      <c r="AA780" s="34"/>
      <c r="AB780" s="34"/>
      <c r="AC780" s="34"/>
      <c r="AD780" s="34"/>
      <c r="AE780" s="34"/>
      <c r="AR780" s="184" t="s">
        <v>125</v>
      </c>
      <c r="AT780" s="184" t="s">
        <v>120</v>
      </c>
      <c r="AU780" s="184" t="s">
        <v>82</v>
      </c>
      <c r="AY780" s="17" t="s">
        <v>118</v>
      </c>
      <c r="BE780" s="185">
        <f>IF(N780="základní",J780,0)</f>
        <v>0</v>
      </c>
      <c r="BF780" s="185">
        <f>IF(N780="snížená",J780,0)</f>
        <v>0</v>
      </c>
      <c r="BG780" s="185">
        <f>IF(N780="zákl. přenesená",J780,0)</f>
        <v>0</v>
      </c>
      <c r="BH780" s="185">
        <f>IF(N780="sníž. přenesená",J780,0)</f>
        <v>0</v>
      </c>
      <c r="BI780" s="185">
        <f>IF(N780="nulová",J780,0)</f>
        <v>0</v>
      </c>
      <c r="BJ780" s="17" t="s">
        <v>79</v>
      </c>
      <c r="BK780" s="185">
        <f>ROUND(I780*H780,2)</f>
        <v>0</v>
      </c>
      <c r="BL780" s="17" t="s">
        <v>125</v>
      </c>
      <c r="BM780" s="184" t="s">
        <v>1055</v>
      </c>
    </row>
    <row r="781" spans="1:65" s="2" customFormat="1" ht="10.199999999999999">
      <c r="A781" s="34"/>
      <c r="B781" s="35"/>
      <c r="C781" s="36"/>
      <c r="D781" s="186" t="s">
        <v>127</v>
      </c>
      <c r="E781" s="36"/>
      <c r="F781" s="187" t="s">
        <v>1056</v>
      </c>
      <c r="G781" s="36"/>
      <c r="H781" s="36"/>
      <c r="I781" s="188"/>
      <c r="J781" s="36"/>
      <c r="K781" s="36"/>
      <c r="L781" s="39"/>
      <c r="M781" s="189"/>
      <c r="N781" s="190"/>
      <c r="O781" s="64"/>
      <c r="P781" s="64"/>
      <c r="Q781" s="64"/>
      <c r="R781" s="64"/>
      <c r="S781" s="64"/>
      <c r="T781" s="65"/>
      <c r="U781" s="34"/>
      <c r="V781" s="34"/>
      <c r="W781" s="34"/>
      <c r="X781" s="34"/>
      <c r="Y781" s="34"/>
      <c r="Z781" s="34"/>
      <c r="AA781" s="34"/>
      <c r="AB781" s="34"/>
      <c r="AC781" s="34"/>
      <c r="AD781" s="34"/>
      <c r="AE781" s="34"/>
      <c r="AT781" s="17" t="s">
        <v>127</v>
      </c>
      <c r="AU781" s="17" t="s">
        <v>82</v>
      </c>
    </row>
    <row r="782" spans="1:65" s="2" customFormat="1" ht="10.199999999999999">
      <c r="A782" s="34"/>
      <c r="B782" s="35"/>
      <c r="C782" s="36"/>
      <c r="D782" s="191" t="s">
        <v>129</v>
      </c>
      <c r="E782" s="36"/>
      <c r="F782" s="192" t="s">
        <v>1057</v>
      </c>
      <c r="G782" s="36"/>
      <c r="H782" s="36"/>
      <c r="I782" s="188"/>
      <c r="J782" s="36"/>
      <c r="K782" s="36"/>
      <c r="L782" s="39"/>
      <c r="M782" s="189"/>
      <c r="N782" s="190"/>
      <c r="O782" s="64"/>
      <c r="P782" s="64"/>
      <c r="Q782" s="64"/>
      <c r="R782" s="64"/>
      <c r="S782" s="64"/>
      <c r="T782" s="65"/>
      <c r="U782" s="34"/>
      <c r="V782" s="34"/>
      <c r="W782" s="34"/>
      <c r="X782" s="34"/>
      <c r="Y782" s="34"/>
      <c r="Z782" s="34"/>
      <c r="AA782" s="34"/>
      <c r="AB782" s="34"/>
      <c r="AC782" s="34"/>
      <c r="AD782" s="34"/>
      <c r="AE782" s="34"/>
      <c r="AT782" s="17" t="s">
        <v>129</v>
      </c>
      <c r="AU782" s="17" t="s">
        <v>82</v>
      </c>
    </row>
    <row r="783" spans="1:65" s="13" customFormat="1" ht="10.199999999999999">
      <c r="B783" s="193"/>
      <c r="C783" s="194"/>
      <c r="D783" s="186" t="s">
        <v>131</v>
      </c>
      <c r="E783" s="195" t="s">
        <v>19</v>
      </c>
      <c r="F783" s="196" t="s">
        <v>1058</v>
      </c>
      <c r="G783" s="194"/>
      <c r="H783" s="197">
        <v>18</v>
      </c>
      <c r="I783" s="198"/>
      <c r="J783" s="194"/>
      <c r="K783" s="194"/>
      <c r="L783" s="199"/>
      <c r="M783" s="200"/>
      <c r="N783" s="201"/>
      <c r="O783" s="201"/>
      <c r="P783" s="201"/>
      <c r="Q783" s="201"/>
      <c r="R783" s="201"/>
      <c r="S783" s="201"/>
      <c r="T783" s="202"/>
      <c r="AT783" s="203" t="s">
        <v>131</v>
      </c>
      <c r="AU783" s="203" t="s">
        <v>82</v>
      </c>
      <c r="AV783" s="13" t="s">
        <v>82</v>
      </c>
      <c r="AW783" s="13" t="s">
        <v>33</v>
      </c>
      <c r="AX783" s="13" t="s">
        <v>71</v>
      </c>
      <c r="AY783" s="203" t="s">
        <v>118</v>
      </c>
    </row>
    <row r="784" spans="1:65" s="12" customFormat="1" ht="22.8" customHeight="1">
      <c r="B784" s="157"/>
      <c r="C784" s="158"/>
      <c r="D784" s="159" t="s">
        <v>70</v>
      </c>
      <c r="E784" s="171" t="s">
        <v>202</v>
      </c>
      <c r="F784" s="171" t="s">
        <v>1059</v>
      </c>
      <c r="G784" s="158"/>
      <c r="H784" s="158"/>
      <c r="I784" s="161"/>
      <c r="J784" s="172">
        <f>BK784</f>
        <v>0</v>
      </c>
      <c r="K784" s="158"/>
      <c r="L784" s="163"/>
      <c r="M784" s="164"/>
      <c r="N784" s="165"/>
      <c r="O784" s="165"/>
      <c r="P784" s="166">
        <f>SUM(P785:P804)</f>
        <v>0</v>
      </c>
      <c r="Q784" s="165"/>
      <c r="R784" s="166">
        <f>SUM(R785:R804)</f>
        <v>21.310737000000003</v>
      </c>
      <c r="S784" s="165"/>
      <c r="T784" s="167">
        <f>SUM(T785:T804)</f>
        <v>0</v>
      </c>
      <c r="AR784" s="168" t="s">
        <v>79</v>
      </c>
      <c r="AT784" s="169" t="s">
        <v>70</v>
      </c>
      <c r="AU784" s="169" t="s">
        <v>79</v>
      </c>
      <c r="AY784" s="168" t="s">
        <v>118</v>
      </c>
      <c r="BK784" s="170">
        <f>SUM(BK785:BK804)</f>
        <v>0</v>
      </c>
    </row>
    <row r="785" spans="1:65" s="2" customFormat="1" ht="14.4" customHeight="1">
      <c r="A785" s="34"/>
      <c r="B785" s="35"/>
      <c r="C785" s="173" t="s">
        <v>1060</v>
      </c>
      <c r="D785" s="173" t="s">
        <v>120</v>
      </c>
      <c r="E785" s="174" t="s">
        <v>1061</v>
      </c>
      <c r="F785" s="175" t="s">
        <v>1062</v>
      </c>
      <c r="G785" s="176" t="s">
        <v>205</v>
      </c>
      <c r="H785" s="177">
        <v>83.9</v>
      </c>
      <c r="I785" s="178"/>
      <c r="J785" s="179">
        <f>ROUND(I785*H785,2)</f>
        <v>0</v>
      </c>
      <c r="K785" s="175" t="s">
        <v>124</v>
      </c>
      <c r="L785" s="39"/>
      <c r="M785" s="180" t="s">
        <v>19</v>
      </c>
      <c r="N785" s="181" t="s">
        <v>42</v>
      </c>
      <c r="O785" s="64"/>
      <c r="P785" s="182">
        <f>O785*H785</f>
        <v>0</v>
      </c>
      <c r="Q785" s="182">
        <v>0</v>
      </c>
      <c r="R785" s="182">
        <f>Q785*H785</f>
        <v>0</v>
      </c>
      <c r="S785" s="182">
        <v>0</v>
      </c>
      <c r="T785" s="183">
        <f>S785*H785</f>
        <v>0</v>
      </c>
      <c r="U785" s="34"/>
      <c r="V785" s="34"/>
      <c r="W785" s="34"/>
      <c r="X785" s="34"/>
      <c r="Y785" s="34"/>
      <c r="Z785" s="34"/>
      <c r="AA785" s="34"/>
      <c r="AB785" s="34"/>
      <c r="AC785" s="34"/>
      <c r="AD785" s="34"/>
      <c r="AE785" s="34"/>
      <c r="AR785" s="184" t="s">
        <v>125</v>
      </c>
      <c r="AT785" s="184" t="s">
        <v>120</v>
      </c>
      <c r="AU785" s="184" t="s">
        <v>82</v>
      </c>
      <c r="AY785" s="17" t="s">
        <v>118</v>
      </c>
      <c r="BE785" s="185">
        <f>IF(N785="základní",J785,0)</f>
        <v>0</v>
      </c>
      <c r="BF785" s="185">
        <f>IF(N785="snížená",J785,0)</f>
        <v>0</v>
      </c>
      <c r="BG785" s="185">
        <f>IF(N785="zákl. přenesená",J785,0)</f>
        <v>0</v>
      </c>
      <c r="BH785" s="185">
        <f>IF(N785="sníž. přenesená",J785,0)</f>
        <v>0</v>
      </c>
      <c r="BI785" s="185">
        <f>IF(N785="nulová",J785,0)</f>
        <v>0</v>
      </c>
      <c r="BJ785" s="17" t="s">
        <v>79</v>
      </c>
      <c r="BK785" s="185">
        <f>ROUND(I785*H785,2)</f>
        <v>0</v>
      </c>
      <c r="BL785" s="17" t="s">
        <v>125</v>
      </c>
      <c r="BM785" s="184" t="s">
        <v>1063</v>
      </c>
    </row>
    <row r="786" spans="1:65" s="2" customFormat="1" ht="10.199999999999999">
      <c r="A786" s="34"/>
      <c r="B786" s="35"/>
      <c r="C786" s="36"/>
      <c r="D786" s="186" t="s">
        <v>127</v>
      </c>
      <c r="E786" s="36"/>
      <c r="F786" s="187" t="s">
        <v>1064</v>
      </c>
      <c r="G786" s="36"/>
      <c r="H786" s="36"/>
      <c r="I786" s="188"/>
      <c r="J786" s="36"/>
      <c r="K786" s="36"/>
      <c r="L786" s="39"/>
      <c r="M786" s="189"/>
      <c r="N786" s="190"/>
      <c r="O786" s="64"/>
      <c r="P786" s="64"/>
      <c r="Q786" s="64"/>
      <c r="R786" s="64"/>
      <c r="S786" s="64"/>
      <c r="T786" s="65"/>
      <c r="U786" s="34"/>
      <c r="V786" s="34"/>
      <c r="W786" s="34"/>
      <c r="X786" s="34"/>
      <c r="Y786" s="34"/>
      <c r="Z786" s="34"/>
      <c r="AA786" s="34"/>
      <c r="AB786" s="34"/>
      <c r="AC786" s="34"/>
      <c r="AD786" s="34"/>
      <c r="AE786" s="34"/>
      <c r="AT786" s="17" t="s">
        <v>127</v>
      </c>
      <c r="AU786" s="17" t="s">
        <v>82</v>
      </c>
    </row>
    <row r="787" spans="1:65" s="2" customFormat="1" ht="10.199999999999999">
      <c r="A787" s="34"/>
      <c r="B787" s="35"/>
      <c r="C787" s="36"/>
      <c r="D787" s="191" t="s">
        <v>129</v>
      </c>
      <c r="E787" s="36"/>
      <c r="F787" s="192" t="s">
        <v>1065</v>
      </c>
      <c r="G787" s="36"/>
      <c r="H787" s="36"/>
      <c r="I787" s="188"/>
      <c r="J787" s="36"/>
      <c r="K787" s="36"/>
      <c r="L787" s="39"/>
      <c r="M787" s="189"/>
      <c r="N787" s="190"/>
      <c r="O787" s="64"/>
      <c r="P787" s="64"/>
      <c r="Q787" s="64"/>
      <c r="R787" s="64"/>
      <c r="S787" s="64"/>
      <c r="T787" s="65"/>
      <c r="U787" s="34"/>
      <c r="V787" s="34"/>
      <c r="W787" s="34"/>
      <c r="X787" s="34"/>
      <c r="Y787" s="34"/>
      <c r="Z787" s="34"/>
      <c r="AA787" s="34"/>
      <c r="AB787" s="34"/>
      <c r="AC787" s="34"/>
      <c r="AD787" s="34"/>
      <c r="AE787" s="34"/>
      <c r="AT787" s="17" t="s">
        <v>129</v>
      </c>
      <c r="AU787" s="17" t="s">
        <v>82</v>
      </c>
    </row>
    <row r="788" spans="1:65" s="13" customFormat="1" ht="10.199999999999999">
      <c r="B788" s="193"/>
      <c r="C788" s="194"/>
      <c r="D788" s="186" t="s">
        <v>131</v>
      </c>
      <c r="E788" s="195" t="s">
        <v>19</v>
      </c>
      <c r="F788" s="196" t="s">
        <v>1066</v>
      </c>
      <c r="G788" s="194"/>
      <c r="H788" s="197">
        <v>83.9</v>
      </c>
      <c r="I788" s="198"/>
      <c r="J788" s="194"/>
      <c r="K788" s="194"/>
      <c r="L788" s="199"/>
      <c r="M788" s="200"/>
      <c r="N788" s="201"/>
      <c r="O788" s="201"/>
      <c r="P788" s="201"/>
      <c r="Q788" s="201"/>
      <c r="R788" s="201"/>
      <c r="S788" s="201"/>
      <c r="T788" s="202"/>
      <c r="AT788" s="203" t="s">
        <v>131</v>
      </c>
      <c r="AU788" s="203" t="s">
        <v>82</v>
      </c>
      <c r="AV788" s="13" t="s">
        <v>82</v>
      </c>
      <c r="AW788" s="13" t="s">
        <v>33</v>
      </c>
      <c r="AX788" s="13" t="s">
        <v>79</v>
      </c>
      <c r="AY788" s="203" t="s">
        <v>118</v>
      </c>
    </row>
    <row r="789" spans="1:65" s="2" customFormat="1" ht="22.2" customHeight="1">
      <c r="A789" s="34"/>
      <c r="B789" s="35"/>
      <c r="C789" s="215" t="s">
        <v>1067</v>
      </c>
      <c r="D789" s="215" t="s">
        <v>568</v>
      </c>
      <c r="E789" s="216" t="s">
        <v>1068</v>
      </c>
      <c r="F789" s="217" t="s">
        <v>1069</v>
      </c>
      <c r="G789" s="218" t="s">
        <v>123</v>
      </c>
      <c r="H789" s="219">
        <v>14.21</v>
      </c>
      <c r="I789" s="220"/>
      <c r="J789" s="221">
        <f>ROUND(I789*H789,2)</f>
        <v>0</v>
      </c>
      <c r="K789" s="217" t="s">
        <v>19</v>
      </c>
      <c r="L789" s="222"/>
      <c r="M789" s="223" t="s">
        <v>19</v>
      </c>
      <c r="N789" s="224" t="s">
        <v>42</v>
      </c>
      <c r="O789" s="64"/>
      <c r="P789" s="182">
        <f>O789*H789</f>
        <v>0</v>
      </c>
      <c r="Q789" s="182">
        <v>1.4997</v>
      </c>
      <c r="R789" s="182">
        <f>Q789*H789</f>
        <v>21.310737000000003</v>
      </c>
      <c r="S789" s="182">
        <v>0</v>
      </c>
      <c r="T789" s="183">
        <f>S789*H789</f>
        <v>0</v>
      </c>
      <c r="U789" s="34"/>
      <c r="V789" s="34"/>
      <c r="W789" s="34"/>
      <c r="X789" s="34"/>
      <c r="Y789" s="34"/>
      <c r="Z789" s="34"/>
      <c r="AA789" s="34"/>
      <c r="AB789" s="34"/>
      <c r="AC789" s="34"/>
      <c r="AD789" s="34"/>
      <c r="AE789" s="34"/>
      <c r="AR789" s="184" t="s">
        <v>195</v>
      </c>
      <c r="AT789" s="184" t="s">
        <v>568</v>
      </c>
      <c r="AU789" s="184" t="s">
        <v>82</v>
      </c>
      <c r="AY789" s="17" t="s">
        <v>118</v>
      </c>
      <c r="BE789" s="185">
        <f>IF(N789="základní",J789,0)</f>
        <v>0</v>
      </c>
      <c r="BF789" s="185">
        <f>IF(N789="snížená",J789,0)</f>
        <v>0</v>
      </c>
      <c r="BG789" s="185">
        <f>IF(N789="zákl. přenesená",J789,0)</f>
        <v>0</v>
      </c>
      <c r="BH789" s="185">
        <f>IF(N789="sníž. přenesená",J789,0)</f>
        <v>0</v>
      </c>
      <c r="BI789" s="185">
        <f>IF(N789="nulová",J789,0)</f>
        <v>0</v>
      </c>
      <c r="BJ789" s="17" t="s">
        <v>79</v>
      </c>
      <c r="BK789" s="185">
        <f>ROUND(I789*H789,2)</f>
        <v>0</v>
      </c>
      <c r="BL789" s="17" t="s">
        <v>125</v>
      </c>
      <c r="BM789" s="184" t="s">
        <v>1070</v>
      </c>
    </row>
    <row r="790" spans="1:65" s="2" customFormat="1" ht="10.199999999999999">
      <c r="A790" s="34"/>
      <c r="B790" s="35"/>
      <c r="C790" s="36"/>
      <c r="D790" s="186" t="s">
        <v>127</v>
      </c>
      <c r="E790" s="36"/>
      <c r="F790" s="187" t="s">
        <v>1069</v>
      </c>
      <c r="G790" s="36"/>
      <c r="H790" s="36"/>
      <c r="I790" s="188"/>
      <c r="J790" s="36"/>
      <c r="K790" s="36"/>
      <c r="L790" s="39"/>
      <c r="M790" s="189"/>
      <c r="N790" s="190"/>
      <c r="O790" s="64"/>
      <c r="P790" s="64"/>
      <c r="Q790" s="64"/>
      <c r="R790" s="64"/>
      <c r="S790" s="64"/>
      <c r="T790" s="65"/>
      <c r="U790" s="34"/>
      <c r="V790" s="34"/>
      <c r="W790" s="34"/>
      <c r="X790" s="34"/>
      <c r="Y790" s="34"/>
      <c r="Z790" s="34"/>
      <c r="AA790" s="34"/>
      <c r="AB790" s="34"/>
      <c r="AC790" s="34"/>
      <c r="AD790" s="34"/>
      <c r="AE790" s="34"/>
      <c r="AT790" s="17" t="s">
        <v>127</v>
      </c>
      <c r="AU790" s="17" t="s">
        <v>82</v>
      </c>
    </row>
    <row r="791" spans="1:65" s="13" customFormat="1" ht="10.199999999999999">
      <c r="B791" s="193"/>
      <c r="C791" s="194"/>
      <c r="D791" s="186" t="s">
        <v>131</v>
      </c>
      <c r="E791" s="195" t="s">
        <v>19</v>
      </c>
      <c r="F791" s="196" t="s">
        <v>1071</v>
      </c>
      <c r="G791" s="194"/>
      <c r="H791" s="197">
        <v>14.21</v>
      </c>
      <c r="I791" s="198"/>
      <c r="J791" s="194"/>
      <c r="K791" s="194"/>
      <c r="L791" s="199"/>
      <c r="M791" s="200"/>
      <c r="N791" s="201"/>
      <c r="O791" s="201"/>
      <c r="P791" s="201"/>
      <c r="Q791" s="201"/>
      <c r="R791" s="201"/>
      <c r="S791" s="201"/>
      <c r="T791" s="202"/>
      <c r="AT791" s="203" t="s">
        <v>131</v>
      </c>
      <c r="AU791" s="203" t="s">
        <v>82</v>
      </c>
      <c r="AV791" s="13" t="s">
        <v>82</v>
      </c>
      <c r="AW791" s="13" t="s">
        <v>33</v>
      </c>
      <c r="AX791" s="13" t="s">
        <v>79</v>
      </c>
      <c r="AY791" s="203" t="s">
        <v>118</v>
      </c>
    </row>
    <row r="792" spans="1:65" s="2" customFormat="1" ht="14.4" customHeight="1">
      <c r="A792" s="34"/>
      <c r="B792" s="35"/>
      <c r="C792" s="173" t="s">
        <v>1072</v>
      </c>
      <c r="D792" s="173" t="s">
        <v>120</v>
      </c>
      <c r="E792" s="174" t="s">
        <v>1073</v>
      </c>
      <c r="F792" s="175" t="s">
        <v>1074</v>
      </c>
      <c r="G792" s="176" t="s">
        <v>205</v>
      </c>
      <c r="H792" s="177">
        <v>217.2</v>
      </c>
      <c r="I792" s="178"/>
      <c r="J792" s="179">
        <f>ROUND(I792*H792,2)</f>
        <v>0</v>
      </c>
      <c r="K792" s="175" t="s">
        <v>124</v>
      </c>
      <c r="L792" s="39"/>
      <c r="M792" s="180" t="s">
        <v>19</v>
      </c>
      <c r="N792" s="181" t="s">
        <v>42</v>
      </c>
      <c r="O792" s="64"/>
      <c r="P792" s="182">
        <f>O792*H792</f>
        <v>0</v>
      </c>
      <c r="Q792" s="182">
        <v>0</v>
      </c>
      <c r="R792" s="182">
        <f>Q792*H792</f>
        <v>0</v>
      </c>
      <c r="S792" s="182">
        <v>0</v>
      </c>
      <c r="T792" s="183">
        <f>S792*H792</f>
        <v>0</v>
      </c>
      <c r="U792" s="34"/>
      <c r="V792" s="34"/>
      <c r="W792" s="34"/>
      <c r="X792" s="34"/>
      <c r="Y792" s="34"/>
      <c r="Z792" s="34"/>
      <c r="AA792" s="34"/>
      <c r="AB792" s="34"/>
      <c r="AC792" s="34"/>
      <c r="AD792" s="34"/>
      <c r="AE792" s="34"/>
      <c r="AR792" s="184" t="s">
        <v>125</v>
      </c>
      <c r="AT792" s="184" t="s">
        <v>120</v>
      </c>
      <c r="AU792" s="184" t="s">
        <v>82</v>
      </c>
      <c r="AY792" s="17" t="s">
        <v>118</v>
      </c>
      <c r="BE792" s="185">
        <f>IF(N792="základní",J792,0)</f>
        <v>0</v>
      </c>
      <c r="BF792" s="185">
        <f>IF(N792="snížená",J792,0)</f>
        <v>0</v>
      </c>
      <c r="BG792" s="185">
        <f>IF(N792="zákl. přenesená",J792,0)</f>
        <v>0</v>
      </c>
      <c r="BH792" s="185">
        <f>IF(N792="sníž. přenesená",J792,0)</f>
        <v>0</v>
      </c>
      <c r="BI792" s="185">
        <f>IF(N792="nulová",J792,0)</f>
        <v>0</v>
      </c>
      <c r="BJ792" s="17" t="s">
        <v>79</v>
      </c>
      <c r="BK792" s="185">
        <f>ROUND(I792*H792,2)</f>
        <v>0</v>
      </c>
      <c r="BL792" s="17" t="s">
        <v>125</v>
      </c>
      <c r="BM792" s="184" t="s">
        <v>1075</v>
      </c>
    </row>
    <row r="793" spans="1:65" s="2" customFormat="1" ht="10.199999999999999">
      <c r="A793" s="34"/>
      <c r="B793" s="35"/>
      <c r="C793" s="36"/>
      <c r="D793" s="186" t="s">
        <v>127</v>
      </c>
      <c r="E793" s="36"/>
      <c r="F793" s="187" t="s">
        <v>1076</v>
      </c>
      <c r="G793" s="36"/>
      <c r="H793" s="36"/>
      <c r="I793" s="188"/>
      <c r="J793" s="36"/>
      <c r="K793" s="36"/>
      <c r="L793" s="39"/>
      <c r="M793" s="189"/>
      <c r="N793" s="190"/>
      <c r="O793" s="64"/>
      <c r="P793" s="64"/>
      <c r="Q793" s="64"/>
      <c r="R793" s="64"/>
      <c r="S793" s="64"/>
      <c r="T793" s="65"/>
      <c r="U793" s="34"/>
      <c r="V793" s="34"/>
      <c r="W793" s="34"/>
      <c r="X793" s="34"/>
      <c r="Y793" s="34"/>
      <c r="Z793" s="34"/>
      <c r="AA793" s="34"/>
      <c r="AB793" s="34"/>
      <c r="AC793" s="34"/>
      <c r="AD793" s="34"/>
      <c r="AE793" s="34"/>
      <c r="AT793" s="17" t="s">
        <v>127</v>
      </c>
      <c r="AU793" s="17" t="s">
        <v>82</v>
      </c>
    </row>
    <row r="794" spans="1:65" s="2" customFormat="1" ht="10.199999999999999">
      <c r="A794" s="34"/>
      <c r="B794" s="35"/>
      <c r="C794" s="36"/>
      <c r="D794" s="191" t="s">
        <v>129</v>
      </c>
      <c r="E794" s="36"/>
      <c r="F794" s="192" t="s">
        <v>1077</v>
      </c>
      <c r="G794" s="36"/>
      <c r="H794" s="36"/>
      <c r="I794" s="188"/>
      <c r="J794" s="36"/>
      <c r="K794" s="36"/>
      <c r="L794" s="39"/>
      <c r="M794" s="189"/>
      <c r="N794" s="190"/>
      <c r="O794" s="64"/>
      <c r="P794" s="64"/>
      <c r="Q794" s="64"/>
      <c r="R794" s="64"/>
      <c r="S794" s="64"/>
      <c r="T794" s="65"/>
      <c r="U794" s="34"/>
      <c r="V794" s="34"/>
      <c r="W794" s="34"/>
      <c r="X794" s="34"/>
      <c r="Y794" s="34"/>
      <c r="Z794" s="34"/>
      <c r="AA794" s="34"/>
      <c r="AB794" s="34"/>
      <c r="AC794" s="34"/>
      <c r="AD794" s="34"/>
      <c r="AE794" s="34"/>
      <c r="AT794" s="17" t="s">
        <v>129</v>
      </c>
      <c r="AU794" s="17" t="s">
        <v>82</v>
      </c>
    </row>
    <row r="795" spans="1:65" s="13" customFormat="1" ht="10.199999999999999">
      <c r="B795" s="193"/>
      <c r="C795" s="194"/>
      <c r="D795" s="186" t="s">
        <v>131</v>
      </c>
      <c r="E795" s="195" t="s">
        <v>19</v>
      </c>
      <c r="F795" s="196" t="s">
        <v>692</v>
      </c>
      <c r="G795" s="194"/>
      <c r="H795" s="197">
        <v>183</v>
      </c>
      <c r="I795" s="198"/>
      <c r="J795" s="194"/>
      <c r="K795" s="194"/>
      <c r="L795" s="199"/>
      <c r="M795" s="200"/>
      <c r="N795" s="201"/>
      <c r="O795" s="201"/>
      <c r="P795" s="201"/>
      <c r="Q795" s="201"/>
      <c r="R795" s="201"/>
      <c r="S795" s="201"/>
      <c r="T795" s="202"/>
      <c r="AT795" s="203" t="s">
        <v>131</v>
      </c>
      <c r="AU795" s="203" t="s">
        <v>82</v>
      </c>
      <c r="AV795" s="13" t="s">
        <v>82</v>
      </c>
      <c r="AW795" s="13" t="s">
        <v>33</v>
      </c>
      <c r="AX795" s="13" t="s">
        <v>71</v>
      </c>
      <c r="AY795" s="203" t="s">
        <v>118</v>
      </c>
    </row>
    <row r="796" spans="1:65" s="13" customFormat="1" ht="10.199999999999999">
      <c r="B796" s="193"/>
      <c r="C796" s="194"/>
      <c r="D796" s="186" t="s">
        <v>131</v>
      </c>
      <c r="E796" s="195" t="s">
        <v>19</v>
      </c>
      <c r="F796" s="196" t="s">
        <v>693</v>
      </c>
      <c r="G796" s="194"/>
      <c r="H796" s="197">
        <v>34.200000000000003</v>
      </c>
      <c r="I796" s="198"/>
      <c r="J796" s="194"/>
      <c r="K796" s="194"/>
      <c r="L796" s="199"/>
      <c r="M796" s="200"/>
      <c r="N796" s="201"/>
      <c r="O796" s="201"/>
      <c r="P796" s="201"/>
      <c r="Q796" s="201"/>
      <c r="R796" s="201"/>
      <c r="S796" s="201"/>
      <c r="T796" s="202"/>
      <c r="AT796" s="203" t="s">
        <v>131</v>
      </c>
      <c r="AU796" s="203" t="s">
        <v>82</v>
      </c>
      <c r="AV796" s="13" t="s">
        <v>82</v>
      </c>
      <c r="AW796" s="13" t="s">
        <v>33</v>
      </c>
      <c r="AX796" s="13" t="s">
        <v>71</v>
      </c>
      <c r="AY796" s="203" t="s">
        <v>118</v>
      </c>
    </row>
    <row r="797" spans="1:65" s="2" customFormat="1" ht="14.4" customHeight="1">
      <c r="A797" s="34"/>
      <c r="B797" s="35"/>
      <c r="C797" s="173" t="s">
        <v>1078</v>
      </c>
      <c r="D797" s="173" t="s">
        <v>120</v>
      </c>
      <c r="E797" s="174" t="s">
        <v>1079</v>
      </c>
      <c r="F797" s="175" t="s">
        <v>1080</v>
      </c>
      <c r="G797" s="176" t="s">
        <v>123</v>
      </c>
      <c r="H797" s="177">
        <v>1</v>
      </c>
      <c r="I797" s="178"/>
      <c r="J797" s="179">
        <f>ROUND(I797*H797,2)</f>
        <v>0</v>
      </c>
      <c r="K797" s="175" t="s">
        <v>19</v>
      </c>
      <c r="L797" s="39"/>
      <c r="M797" s="180" t="s">
        <v>19</v>
      </c>
      <c r="N797" s="181" t="s">
        <v>42</v>
      </c>
      <c r="O797" s="64"/>
      <c r="P797" s="182">
        <f>O797*H797</f>
        <v>0</v>
      </c>
      <c r="Q797" s="182">
        <v>0</v>
      </c>
      <c r="R797" s="182">
        <f>Q797*H797</f>
        <v>0</v>
      </c>
      <c r="S797" s="182">
        <v>0</v>
      </c>
      <c r="T797" s="183">
        <f>S797*H797</f>
        <v>0</v>
      </c>
      <c r="U797" s="34"/>
      <c r="V797" s="34"/>
      <c r="W797" s="34"/>
      <c r="X797" s="34"/>
      <c r="Y797" s="34"/>
      <c r="Z797" s="34"/>
      <c r="AA797" s="34"/>
      <c r="AB797" s="34"/>
      <c r="AC797" s="34"/>
      <c r="AD797" s="34"/>
      <c r="AE797" s="34"/>
      <c r="AR797" s="184" t="s">
        <v>125</v>
      </c>
      <c r="AT797" s="184" t="s">
        <v>120</v>
      </c>
      <c r="AU797" s="184" t="s">
        <v>82</v>
      </c>
      <c r="AY797" s="17" t="s">
        <v>118</v>
      </c>
      <c r="BE797" s="185">
        <f>IF(N797="základní",J797,0)</f>
        <v>0</v>
      </c>
      <c r="BF797" s="185">
        <f>IF(N797="snížená",J797,0)</f>
        <v>0</v>
      </c>
      <c r="BG797" s="185">
        <f>IF(N797="zákl. přenesená",J797,0)</f>
        <v>0</v>
      </c>
      <c r="BH797" s="185">
        <f>IF(N797="sníž. přenesená",J797,0)</f>
        <v>0</v>
      </c>
      <c r="BI797" s="185">
        <f>IF(N797="nulová",J797,0)</f>
        <v>0</v>
      </c>
      <c r="BJ797" s="17" t="s">
        <v>79</v>
      </c>
      <c r="BK797" s="185">
        <f>ROUND(I797*H797,2)</f>
        <v>0</v>
      </c>
      <c r="BL797" s="17" t="s">
        <v>125</v>
      </c>
      <c r="BM797" s="184" t="s">
        <v>1081</v>
      </c>
    </row>
    <row r="798" spans="1:65" s="2" customFormat="1" ht="10.199999999999999">
      <c r="A798" s="34"/>
      <c r="B798" s="35"/>
      <c r="C798" s="36"/>
      <c r="D798" s="186" t="s">
        <v>127</v>
      </c>
      <c r="E798" s="36"/>
      <c r="F798" s="187" t="s">
        <v>1080</v>
      </c>
      <c r="G798" s="36"/>
      <c r="H798" s="36"/>
      <c r="I798" s="188"/>
      <c r="J798" s="36"/>
      <c r="K798" s="36"/>
      <c r="L798" s="39"/>
      <c r="M798" s="189"/>
      <c r="N798" s="190"/>
      <c r="O798" s="64"/>
      <c r="P798" s="64"/>
      <c r="Q798" s="64"/>
      <c r="R798" s="64"/>
      <c r="S798" s="64"/>
      <c r="T798" s="65"/>
      <c r="U798" s="34"/>
      <c r="V798" s="34"/>
      <c r="W798" s="34"/>
      <c r="X798" s="34"/>
      <c r="Y798" s="34"/>
      <c r="Z798" s="34"/>
      <c r="AA798" s="34"/>
      <c r="AB798" s="34"/>
      <c r="AC798" s="34"/>
      <c r="AD798" s="34"/>
      <c r="AE798" s="34"/>
      <c r="AT798" s="17" t="s">
        <v>127</v>
      </c>
      <c r="AU798" s="17" t="s">
        <v>82</v>
      </c>
    </row>
    <row r="799" spans="1:65" s="2" customFormat="1" ht="38.4">
      <c r="A799" s="34"/>
      <c r="B799" s="35"/>
      <c r="C799" s="36"/>
      <c r="D799" s="186" t="s">
        <v>252</v>
      </c>
      <c r="E799" s="36"/>
      <c r="F799" s="214" t="s">
        <v>1082</v>
      </c>
      <c r="G799" s="36"/>
      <c r="H799" s="36"/>
      <c r="I799" s="188"/>
      <c r="J799" s="36"/>
      <c r="K799" s="36"/>
      <c r="L799" s="39"/>
      <c r="M799" s="189"/>
      <c r="N799" s="190"/>
      <c r="O799" s="64"/>
      <c r="P799" s="64"/>
      <c r="Q799" s="64"/>
      <c r="R799" s="64"/>
      <c r="S799" s="64"/>
      <c r="T799" s="65"/>
      <c r="U799" s="34"/>
      <c r="V799" s="34"/>
      <c r="W799" s="34"/>
      <c r="X799" s="34"/>
      <c r="Y799" s="34"/>
      <c r="Z799" s="34"/>
      <c r="AA799" s="34"/>
      <c r="AB799" s="34"/>
      <c r="AC799" s="34"/>
      <c r="AD799" s="34"/>
      <c r="AE799" s="34"/>
      <c r="AT799" s="17" t="s">
        <v>252</v>
      </c>
      <c r="AU799" s="17" t="s">
        <v>82</v>
      </c>
    </row>
    <row r="800" spans="1:65" s="13" customFormat="1" ht="10.199999999999999">
      <c r="B800" s="193"/>
      <c r="C800" s="194"/>
      <c r="D800" s="186" t="s">
        <v>131</v>
      </c>
      <c r="E800" s="195" t="s">
        <v>19</v>
      </c>
      <c r="F800" s="196" t="s">
        <v>1083</v>
      </c>
      <c r="G800" s="194"/>
      <c r="H800" s="197">
        <v>1</v>
      </c>
      <c r="I800" s="198"/>
      <c r="J800" s="194"/>
      <c r="K800" s="194"/>
      <c r="L800" s="199"/>
      <c r="M800" s="200"/>
      <c r="N800" s="201"/>
      <c r="O800" s="201"/>
      <c r="P800" s="201"/>
      <c r="Q800" s="201"/>
      <c r="R800" s="201"/>
      <c r="S800" s="201"/>
      <c r="T800" s="202"/>
      <c r="AT800" s="203" t="s">
        <v>131</v>
      </c>
      <c r="AU800" s="203" t="s">
        <v>82</v>
      </c>
      <c r="AV800" s="13" t="s">
        <v>82</v>
      </c>
      <c r="AW800" s="13" t="s">
        <v>33</v>
      </c>
      <c r="AX800" s="13" t="s">
        <v>79</v>
      </c>
      <c r="AY800" s="203" t="s">
        <v>118</v>
      </c>
    </row>
    <row r="801" spans="1:65" s="2" customFormat="1" ht="14.4" customHeight="1">
      <c r="A801" s="34"/>
      <c r="B801" s="35"/>
      <c r="C801" s="173" t="s">
        <v>1084</v>
      </c>
      <c r="D801" s="173" t="s">
        <v>120</v>
      </c>
      <c r="E801" s="174" t="s">
        <v>1085</v>
      </c>
      <c r="F801" s="175" t="s">
        <v>1086</v>
      </c>
      <c r="G801" s="176" t="s">
        <v>123</v>
      </c>
      <c r="H801" s="177">
        <v>1</v>
      </c>
      <c r="I801" s="178"/>
      <c r="J801" s="179">
        <f>ROUND(I801*H801,2)</f>
        <v>0</v>
      </c>
      <c r="K801" s="175" t="s">
        <v>19</v>
      </c>
      <c r="L801" s="39"/>
      <c r="M801" s="180" t="s">
        <v>19</v>
      </c>
      <c r="N801" s="181" t="s">
        <v>42</v>
      </c>
      <c r="O801" s="64"/>
      <c r="P801" s="182">
        <f>O801*H801</f>
        <v>0</v>
      </c>
      <c r="Q801" s="182">
        <v>0</v>
      </c>
      <c r="R801" s="182">
        <f>Q801*H801</f>
        <v>0</v>
      </c>
      <c r="S801" s="182">
        <v>0</v>
      </c>
      <c r="T801" s="183">
        <f>S801*H801</f>
        <v>0</v>
      </c>
      <c r="U801" s="34"/>
      <c r="V801" s="34"/>
      <c r="W801" s="34"/>
      <c r="X801" s="34"/>
      <c r="Y801" s="34"/>
      <c r="Z801" s="34"/>
      <c r="AA801" s="34"/>
      <c r="AB801" s="34"/>
      <c r="AC801" s="34"/>
      <c r="AD801" s="34"/>
      <c r="AE801" s="34"/>
      <c r="AR801" s="184" t="s">
        <v>125</v>
      </c>
      <c r="AT801" s="184" t="s">
        <v>120</v>
      </c>
      <c r="AU801" s="184" t="s">
        <v>82</v>
      </c>
      <c r="AY801" s="17" t="s">
        <v>118</v>
      </c>
      <c r="BE801" s="185">
        <f>IF(N801="základní",J801,0)</f>
        <v>0</v>
      </c>
      <c r="BF801" s="185">
        <f>IF(N801="snížená",J801,0)</f>
        <v>0</v>
      </c>
      <c r="BG801" s="185">
        <f>IF(N801="zákl. přenesená",J801,0)</f>
        <v>0</v>
      </c>
      <c r="BH801" s="185">
        <f>IF(N801="sníž. přenesená",J801,0)</f>
        <v>0</v>
      </c>
      <c r="BI801" s="185">
        <f>IF(N801="nulová",J801,0)</f>
        <v>0</v>
      </c>
      <c r="BJ801" s="17" t="s">
        <v>79</v>
      </c>
      <c r="BK801" s="185">
        <f>ROUND(I801*H801,2)</f>
        <v>0</v>
      </c>
      <c r="BL801" s="17" t="s">
        <v>125</v>
      </c>
      <c r="BM801" s="184" t="s">
        <v>1087</v>
      </c>
    </row>
    <row r="802" spans="1:65" s="2" customFormat="1" ht="10.199999999999999">
      <c r="A802" s="34"/>
      <c r="B802" s="35"/>
      <c r="C802" s="36"/>
      <c r="D802" s="186" t="s">
        <v>127</v>
      </c>
      <c r="E802" s="36"/>
      <c r="F802" s="187" t="s">
        <v>1086</v>
      </c>
      <c r="G802" s="36"/>
      <c r="H802" s="36"/>
      <c r="I802" s="188"/>
      <c r="J802" s="36"/>
      <c r="K802" s="36"/>
      <c r="L802" s="39"/>
      <c r="M802" s="189"/>
      <c r="N802" s="190"/>
      <c r="O802" s="64"/>
      <c r="P802" s="64"/>
      <c r="Q802" s="64"/>
      <c r="R802" s="64"/>
      <c r="S802" s="64"/>
      <c r="T802" s="65"/>
      <c r="U802" s="34"/>
      <c r="V802" s="34"/>
      <c r="W802" s="34"/>
      <c r="X802" s="34"/>
      <c r="Y802" s="34"/>
      <c r="Z802" s="34"/>
      <c r="AA802" s="34"/>
      <c r="AB802" s="34"/>
      <c r="AC802" s="34"/>
      <c r="AD802" s="34"/>
      <c r="AE802" s="34"/>
      <c r="AT802" s="17" t="s">
        <v>127</v>
      </c>
      <c r="AU802" s="17" t="s">
        <v>82</v>
      </c>
    </row>
    <row r="803" spans="1:65" s="2" customFormat="1" ht="38.4">
      <c r="A803" s="34"/>
      <c r="B803" s="35"/>
      <c r="C803" s="36"/>
      <c r="D803" s="186" t="s">
        <v>252</v>
      </c>
      <c r="E803" s="36"/>
      <c r="F803" s="214" t="s">
        <v>1088</v>
      </c>
      <c r="G803" s="36"/>
      <c r="H803" s="36"/>
      <c r="I803" s="188"/>
      <c r="J803" s="36"/>
      <c r="K803" s="36"/>
      <c r="L803" s="39"/>
      <c r="M803" s="189"/>
      <c r="N803" s="190"/>
      <c r="O803" s="64"/>
      <c r="P803" s="64"/>
      <c r="Q803" s="64"/>
      <c r="R803" s="64"/>
      <c r="S803" s="64"/>
      <c r="T803" s="65"/>
      <c r="U803" s="34"/>
      <c r="V803" s="34"/>
      <c r="W803" s="34"/>
      <c r="X803" s="34"/>
      <c r="Y803" s="34"/>
      <c r="Z803" s="34"/>
      <c r="AA803" s="34"/>
      <c r="AB803" s="34"/>
      <c r="AC803" s="34"/>
      <c r="AD803" s="34"/>
      <c r="AE803" s="34"/>
      <c r="AT803" s="17" t="s">
        <v>252</v>
      </c>
      <c r="AU803" s="17" t="s">
        <v>82</v>
      </c>
    </row>
    <row r="804" spans="1:65" s="13" customFormat="1" ht="10.199999999999999">
      <c r="B804" s="193"/>
      <c r="C804" s="194"/>
      <c r="D804" s="186" t="s">
        <v>131</v>
      </c>
      <c r="E804" s="195" t="s">
        <v>19</v>
      </c>
      <c r="F804" s="196" t="s">
        <v>1089</v>
      </c>
      <c r="G804" s="194"/>
      <c r="H804" s="197">
        <v>1</v>
      </c>
      <c r="I804" s="198"/>
      <c r="J804" s="194"/>
      <c r="K804" s="194"/>
      <c r="L804" s="199"/>
      <c r="M804" s="200"/>
      <c r="N804" s="201"/>
      <c r="O804" s="201"/>
      <c r="P804" s="201"/>
      <c r="Q804" s="201"/>
      <c r="R804" s="201"/>
      <c r="S804" s="201"/>
      <c r="T804" s="202"/>
      <c r="AT804" s="203" t="s">
        <v>131</v>
      </c>
      <c r="AU804" s="203" t="s">
        <v>82</v>
      </c>
      <c r="AV804" s="13" t="s">
        <v>82</v>
      </c>
      <c r="AW804" s="13" t="s">
        <v>33</v>
      </c>
      <c r="AX804" s="13" t="s">
        <v>79</v>
      </c>
      <c r="AY804" s="203" t="s">
        <v>118</v>
      </c>
    </row>
    <row r="805" spans="1:65" s="12" customFormat="1" ht="22.8" customHeight="1">
      <c r="B805" s="157"/>
      <c r="C805" s="158"/>
      <c r="D805" s="159" t="s">
        <v>70</v>
      </c>
      <c r="E805" s="171" t="s">
        <v>1090</v>
      </c>
      <c r="F805" s="171" t="s">
        <v>1091</v>
      </c>
      <c r="G805" s="158"/>
      <c r="H805" s="158"/>
      <c r="I805" s="161"/>
      <c r="J805" s="172">
        <f>BK805</f>
        <v>0</v>
      </c>
      <c r="K805" s="158"/>
      <c r="L805" s="163"/>
      <c r="M805" s="164"/>
      <c r="N805" s="165"/>
      <c r="O805" s="165"/>
      <c r="P805" s="166">
        <f>SUM(P806:P835)</f>
        <v>0</v>
      </c>
      <c r="Q805" s="165"/>
      <c r="R805" s="166">
        <f>SUM(R806:R835)</f>
        <v>0</v>
      </c>
      <c r="S805" s="165"/>
      <c r="T805" s="167">
        <f>SUM(T806:T835)</f>
        <v>0</v>
      </c>
      <c r="AR805" s="168" t="s">
        <v>79</v>
      </c>
      <c r="AT805" s="169" t="s">
        <v>70</v>
      </c>
      <c r="AU805" s="169" t="s">
        <v>79</v>
      </c>
      <c r="AY805" s="168" t="s">
        <v>118</v>
      </c>
      <c r="BK805" s="170">
        <f>SUM(BK806:BK835)</f>
        <v>0</v>
      </c>
    </row>
    <row r="806" spans="1:65" s="2" customFormat="1" ht="14.4" customHeight="1">
      <c r="A806" s="34"/>
      <c r="B806" s="35"/>
      <c r="C806" s="173" t="s">
        <v>1092</v>
      </c>
      <c r="D806" s="173" t="s">
        <v>120</v>
      </c>
      <c r="E806" s="174" t="s">
        <v>1093</v>
      </c>
      <c r="F806" s="175" t="s">
        <v>1094</v>
      </c>
      <c r="G806" s="176" t="s">
        <v>571</v>
      </c>
      <c r="H806" s="177">
        <v>1058.3979999999999</v>
      </c>
      <c r="I806" s="178"/>
      <c r="J806" s="179">
        <f>ROUND(I806*H806,2)</f>
        <v>0</v>
      </c>
      <c r="K806" s="175" t="s">
        <v>124</v>
      </c>
      <c r="L806" s="39"/>
      <c r="M806" s="180" t="s">
        <v>19</v>
      </c>
      <c r="N806" s="181" t="s">
        <v>42</v>
      </c>
      <c r="O806" s="64"/>
      <c r="P806" s="182">
        <f>O806*H806</f>
        <v>0</v>
      </c>
      <c r="Q806" s="182">
        <v>0</v>
      </c>
      <c r="R806" s="182">
        <f>Q806*H806</f>
        <v>0</v>
      </c>
      <c r="S806" s="182">
        <v>0</v>
      </c>
      <c r="T806" s="183">
        <f>S806*H806</f>
        <v>0</v>
      </c>
      <c r="U806" s="34"/>
      <c r="V806" s="34"/>
      <c r="W806" s="34"/>
      <c r="X806" s="34"/>
      <c r="Y806" s="34"/>
      <c r="Z806" s="34"/>
      <c r="AA806" s="34"/>
      <c r="AB806" s="34"/>
      <c r="AC806" s="34"/>
      <c r="AD806" s="34"/>
      <c r="AE806" s="34"/>
      <c r="AR806" s="184" t="s">
        <v>125</v>
      </c>
      <c r="AT806" s="184" t="s">
        <v>120</v>
      </c>
      <c r="AU806" s="184" t="s">
        <v>82</v>
      </c>
      <c r="AY806" s="17" t="s">
        <v>118</v>
      </c>
      <c r="BE806" s="185">
        <f>IF(N806="základní",J806,0)</f>
        <v>0</v>
      </c>
      <c r="BF806" s="185">
        <f>IF(N806="snížená",J806,0)</f>
        <v>0</v>
      </c>
      <c r="BG806" s="185">
        <f>IF(N806="zákl. přenesená",J806,0)</f>
        <v>0</v>
      </c>
      <c r="BH806" s="185">
        <f>IF(N806="sníž. přenesená",J806,0)</f>
        <v>0</v>
      </c>
      <c r="BI806" s="185">
        <f>IF(N806="nulová",J806,0)</f>
        <v>0</v>
      </c>
      <c r="BJ806" s="17" t="s">
        <v>79</v>
      </c>
      <c r="BK806" s="185">
        <f>ROUND(I806*H806,2)</f>
        <v>0</v>
      </c>
      <c r="BL806" s="17" t="s">
        <v>125</v>
      </c>
      <c r="BM806" s="184" t="s">
        <v>1095</v>
      </c>
    </row>
    <row r="807" spans="1:65" s="2" customFormat="1" ht="10.199999999999999">
      <c r="A807" s="34"/>
      <c r="B807" s="35"/>
      <c r="C807" s="36"/>
      <c r="D807" s="186" t="s">
        <v>127</v>
      </c>
      <c r="E807" s="36"/>
      <c r="F807" s="187" t="s">
        <v>1096</v>
      </c>
      <c r="G807" s="36"/>
      <c r="H807" s="36"/>
      <c r="I807" s="188"/>
      <c r="J807" s="36"/>
      <c r="K807" s="36"/>
      <c r="L807" s="39"/>
      <c r="M807" s="189"/>
      <c r="N807" s="190"/>
      <c r="O807" s="64"/>
      <c r="P807" s="64"/>
      <c r="Q807" s="64"/>
      <c r="R807" s="64"/>
      <c r="S807" s="64"/>
      <c r="T807" s="65"/>
      <c r="U807" s="34"/>
      <c r="V807" s="34"/>
      <c r="W807" s="34"/>
      <c r="X807" s="34"/>
      <c r="Y807" s="34"/>
      <c r="Z807" s="34"/>
      <c r="AA807" s="34"/>
      <c r="AB807" s="34"/>
      <c r="AC807" s="34"/>
      <c r="AD807" s="34"/>
      <c r="AE807" s="34"/>
      <c r="AT807" s="17" t="s">
        <v>127</v>
      </c>
      <c r="AU807" s="17" t="s">
        <v>82</v>
      </c>
    </row>
    <row r="808" spans="1:65" s="2" customFormat="1" ht="10.199999999999999">
      <c r="A808" s="34"/>
      <c r="B808" s="35"/>
      <c r="C808" s="36"/>
      <c r="D808" s="191" t="s">
        <v>129</v>
      </c>
      <c r="E808" s="36"/>
      <c r="F808" s="192" t="s">
        <v>1097</v>
      </c>
      <c r="G808" s="36"/>
      <c r="H808" s="36"/>
      <c r="I808" s="188"/>
      <c r="J808" s="36"/>
      <c r="K808" s="36"/>
      <c r="L808" s="39"/>
      <c r="M808" s="189"/>
      <c r="N808" s="190"/>
      <c r="O808" s="64"/>
      <c r="P808" s="64"/>
      <c r="Q808" s="64"/>
      <c r="R808" s="64"/>
      <c r="S808" s="64"/>
      <c r="T808" s="65"/>
      <c r="U808" s="34"/>
      <c r="V808" s="34"/>
      <c r="W808" s="34"/>
      <c r="X808" s="34"/>
      <c r="Y808" s="34"/>
      <c r="Z808" s="34"/>
      <c r="AA808" s="34"/>
      <c r="AB808" s="34"/>
      <c r="AC808" s="34"/>
      <c r="AD808" s="34"/>
      <c r="AE808" s="34"/>
      <c r="AT808" s="17" t="s">
        <v>129</v>
      </c>
      <c r="AU808" s="17" t="s">
        <v>82</v>
      </c>
    </row>
    <row r="809" spans="1:65" s="13" customFormat="1" ht="10.199999999999999">
      <c r="B809" s="193"/>
      <c r="C809" s="194"/>
      <c r="D809" s="186" t="s">
        <v>131</v>
      </c>
      <c r="E809" s="195" t="s">
        <v>19</v>
      </c>
      <c r="F809" s="196" t="s">
        <v>1098</v>
      </c>
      <c r="G809" s="194"/>
      <c r="H809" s="197">
        <v>1058.3979999999999</v>
      </c>
      <c r="I809" s="198"/>
      <c r="J809" s="194"/>
      <c r="K809" s="194"/>
      <c r="L809" s="199"/>
      <c r="M809" s="200"/>
      <c r="N809" s="201"/>
      <c r="O809" s="201"/>
      <c r="P809" s="201"/>
      <c r="Q809" s="201"/>
      <c r="R809" s="201"/>
      <c r="S809" s="201"/>
      <c r="T809" s="202"/>
      <c r="AT809" s="203" t="s">
        <v>131</v>
      </c>
      <c r="AU809" s="203" t="s">
        <v>82</v>
      </c>
      <c r="AV809" s="13" t="s">
        <v>82</v>
      </c>
      <c r="AW809" s="13" t="s">
        <v>33</v>
      </c>
      <c r="AX809" s="13" t="s">
        <v>79</v>
      </c>
      <c r="AY809" s="203" t="s">
        <v>118</v>
      </c>
    </row>
    <row r="810" spans="1:65" s="2" customFormat="1" ht="14.4" customHeight="1">
      <c r="A810" s="34"/>
      <c r="B810" s="35"/>
      <c r="C810" s="173" t="s">
        <v>1099</v>
      </c>
      <c r="D810" s="173" t="s">
        <v>120</v>
      </c>
      <c r="E810" s="174" t="s">
        <v>1100</v>
      </c>
      <c r="F810" s="175" t="s">
        <v>1101</v>
      </c>
      <c r="G810" s="176" t="s">
        <v>571</v>
      </c>
      <c r="H810" s="177">
        <v>32810.338000000003</v>
      </c>
      <c r="I810" s="178"/>
      <c r="J810" s="179">
        <f>ROUND(I810*H810,2)</f>
        <v>0</v>
      </c>
      <c r="K810" s="175" t="s">
        <v>124</v>
      </c>
      <c r="L810" s="39"/>
      <c r="M810" s="180" t="s">
        <v>19</v>
      </c>
      <c r="N810" s="181" t="s">
        <v>42</v>
      </c>
      <c r="O810" s="64"/>
      <c r="P810" s="182">
        <f>O810*H810</f>
        <v>0</v>
      </c>
      <c r="Q810" s="182">
        <v>0</v>
      </c>
      <c r="R810" s="182">
        <f>Q810*H810</f>
        <v>0</v>
      </c>
      <c r="S810" s="182">
        <v>0</v>
      </c>
      <c r="T810" s="183">
        <f>S810*H810</f>
        <v>0</v>
      </c>
      <c r="U810" s="34"/>
      <c r="V810" s="34"/>
      <c r="W810" s="34"/>
      <c r="X810" s="34"/>
      <c r="Y810" s="34"/>
      <c r="Z810" s="34"/>
      <c r="AA810" s="34"/>
      <c r="AB810" s="34"/>
      <c r="AC810" s="34"/>
      <c r="AD810" s="34"/>
      <c r="AE810" s="34"/>
      <c r="AR810" s="184" t="s">
        <v>125</v>
      </c>
      <c r="AT810" s="184" t="s">
        <v>120</v>
      </c>
      <c r="AU810" s="184" t="s">
        <v>82</v>
      </c>
      <c r="AY810" s="17" t="s">
        <v>118</v>
      </c>
      <c r="BE810" s="185">
        <f>IF(N810="základní",J810,0)</f>
        <v>0</v>
      </c>
      <c r="BF810" s="185">
        <f>IF(N810="snížená",J810,0)</f>
        <v>0</v>
      </c>
      <c r="BG810" s="185">
        <f>IF(N810="zákl. přenesená",J810,0)</f>
        <v>0</v>
      </c>
      <c r="BH810" s="185">
        <f>IF(N810="sníž. přenesená",J810,0)</f>
        <v>0</v>
      </c>
      <c r="BI810" s="185">
        <f>IF(N810="nulová",J810,0)</f>
        <v>0</v>
      </c>
      <c r="BJ810" s="17" t="s">
        <v>79</v>
      </c>
      <c r="BK810" s="185">
        <f>ROUND(I810*H810,2)</f>
        <v>0</v>
      </c>
      <c r="BL810" s="17" t="s">
        <v>125</v>
      </c>
      <c r="BM810" s="184" t="s">
        <v>1102</v>
      </c>
    </row>
    <row r="811" spans="1:65" s="2" customFormat="1" ht="19.2">
      <c r="A811" s="34"/>
      <c r="B811" s="35"/>
      <c r="C811" s="36"/>
      <c r="D811" s="186" t="s">
        <v>127</v>
      </c>
      <c r="E811" s="36"/>
      <c r="F811" s="187" t="s">
        <v>1103</v>
      </c>
      <c r="G811" s="36"/>
      <c r="H811" s="36"/>
      <c r="I811" s="188"/>
      <c r="J811" s="36"/>
      <c r="K811" s="36"/>
      <c r="L811" s="39"/>
      <c r="M811" s="189"/>
      <c r="N811" s="190"/>
      <c r="O811" s="64"/>
      <c r="P811" s="64"/>
      <c r="Q811" s="64"/>
      <c r="R811" s="64"/>
      <c r="S811" s="64"/>
      <c r="T811" s="65"/>
      <c r="U811" s="34"/>
      <c r="V811" s="34"/>
      <c r="W811" s="34"/>
      <c r="X811" s="34"/>
      <c r="Y811" s="34"/>
      <c r="Z811" s="34"/>
      <c r="AA811" s="34"/>
      <c r="AB811" s="34"/>
      <c r="AC811" s="34"/>
      <c r="AD811" s="34"/>
      <c r="AE811" s="34"/>
      <c r="AT811" s="17" t="s">
        <v>127</v>
      </c>
      <c r="AU811" s="17" t="s">
        <v>82</v>
      </c>
    </row>
    <row r="812" spans="1:65" s="2" customFormat="1" ht="10.199999999999999">
      <c r="A812" s="34"/>
      <c r="B812" s="35"/>
      <c r="C812" s="36"/>
      <c r="D812" s="191" t="s">
        <v>129</v>
      </c>
      <c r="E812" s="36"/>
      <c r="F812" s="192" t="s">
        <v>1104</v>
      </c>
      <c r="G812" s="36"/>
      <c r="H812" s="36"/>
      <c r="I812" s="188"/>
      <c r="J812" s="36"/>
      <c r="K812" s="36"/>
      <c r="L812" s="39"/>
      <c r="M812" s="189"/>
      <c r="N812" s="190"/>
      <c r="O812" s="64"/>
      <c r="P812" s="64"/>
      <c r="Q812" s="64"/>
      <c r="R812" s="64"/>
      <c r="S812" s="64"/>
      <c r="T812" s="65"/>
      <c r="U812" s="34"/>
      <c r="V812" s="34"/>
      <c r="W812" s="34"/>
      <c r="X812" s="34"/>
      <c r="Y812" s="34"/>
      <c r="Z812" s="34"/>
      <c r="AA812" s="34"/>
      <c r="AB812" s="34"/>
      <c r="AC812" s="34"/>
      <c r="AD812" s="34"/>
      <c r="AE812" s="34"/>
      <c r="AT812" s="17" t="s">
        <v>129</v>
      </c>
      <c r="AU812" s="17" t="s">
        <v>82</v>
      </c>
    </row>
    <row r="813" spans="1:65" s="13" customFormat="1" ht="10.199999999999999">
      <c r="B813" s="193"/>
      <c r="C813" s="194"/>
      <c r="D813" s="186" t="s">
        <v>131</v>
      </c>
      <c r="E813" s="195" t="s">
        <v>19</v>
      </c>
      <c r="F813" s="196" t="s">
        <v>1105</v>
      </c>
      <c r="G813" s="194"/>
      <c r="H813" s="197">
        <v>32810.338000000003</v>
      </c>
      <c r="I813" s="198"/>
      <c r="J813" s="194"/>
      <c r="K813" s="194"/>
      <c r="L813" s="199"/>
      <c r="M813" s="200"/>
      <c r="N813" s="201"/>
      <c r="O813" s="201"/>
      <c r="P813" s="201"/>
      <c r="Q813" s="201"/>
      <c r="R813" s="201"/>
      <c r="S813" s="201"/>
      <c r="T813" s="202"/>
      <c r="AT813" s="203" t="s">
        <v>131</v>
      </c>
      <c r="AU813" s="203" t="s">
        <v>82</v>
      </c>
      <c r="AV813" s="13" t="s">
        <v>82</v>
      </c>
      <c r="AW813" s="13" t="s">
        <v>33</v>
      </c>
      <c r="AX813" s="13" t="s">
        <v>71</v>
      </c>
      <c r="AY813" s="203" t="s">
        <v>118</v>
      </c>
    </row>
    <row r="814" spans="1:65" s="2" customFormat="1" ht="14.4" customHeight="1">
      <c r="A814" s="34"/>
      <c r="B814" s="35"/>
      <c r="C814" s="173" t="s">
        <v>1106</v>
      </c>
      <c r="D814" s="173" t="s">
        <v>120</v>
      </c>
      <c r="E814" s="174" t="s">
        <v>1107</v>
      </c>
      <c r="F814" s="175" t="s">
        <v>1108</v>
      </c>
      <c r="G814" s="176" t="s">
        <v>571</v>
      </c>
      <c r="H814" s="177">
        <v>11.34</v>
      </c>
      <c r="I814" s="178"/>
      <c r="J814" s="179">
        <f>ROUND(I814*H814,2)</f>
        <v>0</v>
      </c>
      <c r="K814" s="175" t="s">
        <v>124</v>
      </c>
      <c r="L814" s="39"/>
      <c r="M814" s="180" t="s">
        <v>19</v>
      </c>
      <c r="N814" s="181" t="s">
        <v>42</v>
      </c>
      <c r="O814" s="64"/>
      <c r="P814" s="182">
        <f>O814*H814</f>
        <v>0</v>
      </c>
      <c r="Q814" s="182">
        <v>0</v>
      </c>
      <c r="R814" s="182">
        <f>Q814*H814</f>
        <v>0</v>
      </c>
      <c r="S814" s="182">
        <v>0</v>
      </c>
      <c r="T814" s="183">
        <f>S814*H814</f>
        <v>0</v>
      </c>
      <c r="U814" s="34"/>
      <c r="V814" s="34"/>
      <c r="W814" s="34"/>
      <c r="X814" s="34"/>
      <c r="Y814" s="34"/>
      <c r="Z814" s="34"/>
      <c r="AA814" s="34"/>
      <c r="AB814" s="34"/>
      <c r="AC814" s="34"/>
      <c r="AD814" s="34"/>
      <c r="AE814" s="34"/>
      <c r="AR814" s="184" t="s">
        <v>125</v>
      </c>
      <c r="AT814" s="184" t="s">
        <v>120</v>
      </c>
      <c r="AU814" s="184" t="s">
        <v>82</v>
      </c>
      <c r="AY814" s="17" t="s">
        <v>118</v>
      </c>
      <c r="BE814" s="185">
        <f>IF(N814="základní",J814,0)</f>
        <v>0</v>
      </c>
      <c r="BF814" s="185">
        <f>IF(N814="snížená",J814,0)</f>
        <v>0</v>
      </c>
      <c r="BG814" s="185">
        <f>IF(N814="zákl. přenesená",J814,0)</f>
        <v>0</v>
      </c>
      <c r="BH814" s="185">
        <f>IF(N814="sníž. přenesená",J814,0)</f>
        <v>0</v>
      </c>
      <c r="BI814" s="185">
        <f>IF(N814="nulová",J814,0)</f>
        <v>0</v>
      </c>
      <c r="BJ814" s="17" t="s">
        <v>79</v>
      </c>
      <c r="BK814" s="185">
        <f>ROUND(I814*H814,2)</f>
        <v>0</v>
      </c>
      <c r="BL814" s="17" t="s">
        <v>125</v>
      </c>
      <c r="BM814" s="184" t="s">
        <v>1109</v>
      </c>
    </row>
    <row r="815" spans="1:65" s="2" customFormat="1" ht="10.199999999999999">
      <c r="A815" s="34"/>
      <c r="B815" s="35"/>
      <c r="C815" s="36"/>
      <c r="D815" s="186" t="s">
        <v>127</v>
      </c>
      <c r="E815" s="36"/>
      <c r="F815" s="187" t="s">
        <v>1110</v>
      </c>
      <c r="G815" s="36"/>
      <c r="H815" s="36"/>
      <c r="I815" s="188"/>
      <c r="J815" s="36"/>
      <c r="K815" s="36"/>
      <c r="L815" s="39"/>
      <c r="M815" s="189"/>
      <c r="N815" s="190"/>
      <c r="O815" s="64"/>
      <c r="P815" s="64"/>
      <c r="Q815" s="64"/>
      <c r="R815" s="64"/>
      <c r="S815" s="64"/>
      <c r="T815" s="65"/>
      <c r="U815" s="34"/>
      <c r="V815" s="34"/>
      <c r="W815" s="34"/>
      <c r="X815" s="34"/>
      <c r="Y815" s="34"/>
      <c r="Z815" s="34"/>
      <c r="AA815" s="34"/>
      <c r="AB815" s="34"/>
      <c r="AC815" s="34"/>
      <c r="AD815" s="34"/>
      <c r="AE815" s="34"/>
      <c r="AT815" s="17" t="s">
        <v>127</v>
      </c>
      <c r="AU815" s="17" t="s">
        <v>82</v>
      </c>
    </row>
    <row r="816" spans="1:65" s="2" customFormat="1" ht="10.199999999999999">
      <c r="A816" s="34"/>
      <c r="B816" s="35"/>
      <c r="C816" s="36"/>
      <c r="D816" s="191" t="s">
        <v>129</v>
      </c>
      <c r="E816" s="36"/>
      <c r="F816" s="192" t="s">
        <v>1111</v>
      </c>
      <c r="G816" s="36"/>
      <c r="H816" s="36"/>
      <c r="I816" s="188"/>
      <c r="J816" s="36"/>
      <c r="K816" s="36"/>
      <c r="L816" s="39"/>
      <c r="M816" s="189"/>
      <c r="N816" s="190"/>
      <c r="O816" s="64"/>
      <c r="P816" s="64"/>
      <c r="Q816" s="64"/>
      <c r="R816" s="64"/>
      <c r="S816" s="64"/>
      <c r="T816" s="65"/>
      <c r="U816" s="34"/>
      <c r="V816" s="34"/>
      <c r="W816" s="34"/>
      <c r="X816" s="34"/>
      <c r="Y816" s="34"/>
      <c r="Z816" s="34"/>
      <c r="AA816" s="34"/>
      <c r="AB816" s="34"/>
      <c r="AC816" s="34"/>
      <c r="AD816" s="34"/>
      <c r="AE816" s="34"/>
      <c r="AT816" s="17" t="s">
        <v>129</v>
      </c>
      <c r="AU816" s="17" t="s">
        <v>82</v>
      </c>
    </row>
    <row r="817" spans="1:65" s="13" customFormat="1" ht="10.199999999999999">
      <c r="B817" s="193"/>
      <c r="C817" s="194"/>
      <c r="D817" s="186" t="s">
        <v>131</v>
      </c>
      <c r="E817" s="195" t="s">
        <v>19</v>
      </c>
      <c r="F817" s="196" t="s">
        <v>1112</v>
      </c>
      <c r="G817" s="194"/>
      <c r="H817" s="197">
        <v>8.64</v>
      </c>
      <c r="I817" s="198"/>
      <c r="J817" s="194"/>
      <c r="K817" s="194"/>
      <c r="L817" s="199"/>
      <c r="M817" s="200"/>
      <c r="N817" s="201"/>
      <c r="O817" s="201"/>
      <c r="P817" s="201"/>
      <c r="Q817" s="201"/>
      <c r="R817" s="201"/>
      <c r="S817" s="201"/>
      <c r="T817" s="202"/>
      <c r="AT817" s="203" t="s">
        <v>131</v>
      </c>
      <c r="AU817" s="203" t="s">
        <v>82</v>
      </c>
      <c r="AV817" s="13" t="s">
        <v>82</v>
      </c>
      <c r="AW817" s="13" t="s">
        <v>33</v>
      </c>
      <c r="AX817" s="13" t="s">
        <v>71</v>
      </c>
      <c r="AY817" s="203" t="s">
        <v>118</v>
      </c>
    </row>
    <row r="818" spans="1:65" s="13" customFormat="1" ht="10.199999999999999">
      <c r="B818" s="193"/>
      <c r="C818" s="194"/>
      <c r="D818" s="186" t="s">
        <v>131</v>
      </c>
      <c r="E818" s="195" t="s">
        <v>19</v>
      </c>
      <c r="F818" s="196" t="s">
        <v>1113</v>
      </c>
      <c r="G818" s="194"/>
      <c r="H818" s="197">
        <v>2.7</v>
      </c>
      <c r="I818" s="198"/>
      <c r="J818" s="194"/>
      <c r="K818" s="194"/>
      <c r="L818" s="199"/>
      <c r="M818" s="200"/>
      <c r="N818" s="201"/>
      <c r="O818" s="201"/>
      <c r="P818" s="201"/>
      <c r="Q818" s="201"/>
      <c r="R818" s="201"/>
      <c r="S818" s="201"/>
      <c r="T818" s="202"/>
      <c r="AT818" s="203" t="s">
        <v>131</v>
      </c>
      <c r="AU818" s="203" t="s">
        <v>82</v>
      </c>
      <c r="AV818" s="13" t="s">
        <v>82</v>
      </c>
      <c r="AW818" s="13" t="s">
        <v>33</v>
      </c>
      <c r="AX818" s="13" t="s">
        <v>71</v>
      </c>
      <c r="AY818" s="203" t="s">
        <v>118</v>
      </c>
    </row>
    <row r="819" spans="1:65" s="2" customFormat="1" ht="14.4" customHeight="1">
      <c r="A819" s="34"/>
      <c r="B819" s="35"/>
      <c r="C819" s="173" t="s">
        <v>1114</v>
      </c>
      <c r="D819" s="173" t="s">
        <v>120</v>
      </c>
      <c r="E819" s="174" t="s">
        <v>1115</v>
      </c>
      <c r="F819" s="175" t="s">
        <v>1116</v>
      </c>
      <c r="G819" s="176" t="s">
        <v>571</v>
      </c>
      <c r="H819" s="177">
        <v>278.64</v>
      </c>
      <c r="I819" s="178"/>
      <c r="J819" s="179">
        <f>ROUND(I819*H819,2)</f>
        <v>0</v>
      </c>
      <c r="K819" s="175" t="s">
        <v>124</v>
      </c>
      <c r="L819" s="39"/>
      <c r="M819" s="180" t="s">
        <v>19</v>
      </c>
      <c r="N819" s="181" t="s">
        <v>42</v>
      </c>
      <c r="O819" s="64"/>
      <c r="P819" s="182">
        <f>O819*H819</f>
        <v>0</v>
      </c>
      <c r="Q819" s="182">
        <v>0</v>
      </c>
      <c r="R819" s="182">
        <f>Q819*H819</f>
        <v>0</v>
      </c>
      <c r="S819" s="182">
        <v>0</v>
      </c>
      <c r="T819" s="183">
        <f>S819*H819</f>
        <v>0</v>
      </c>
      <c r="U819" s="34"/>
      <c r="V819" s="34"/>
      <c r="W819" s="34"/>
      <c r="X819" s="34"/>
      <c r="Y819" s="34"/>
      <c r="Z819" s="34"/>
      <c r="AA819" s="34"/>
      <c r="AB819" s="34"/>
      <c r="AC819" s="34"/>
      <c r="AD819" s="34"/>
      <c r="AE819" s="34"/>
      <c r="AR819" s="184" t="s">
        <v>125</v>
      </c>
      <c r="AT819" s="184" t="s">
        <v>120</v>
      </c>
      <c r="AU819" s="184" t="s">
        <v>82</v>
      </c>
      <c r="AY819" s="17" t="s">
        <v>118</v>
      </c>
      <c r="BE819" s="185">
        <f>IF(N819="základní",J819,0)</f>
        <v>0</v>
      </c>
      <c r="BF819" s="185">
        <f>IF(N819="snížená",J819,0)</f>
        <v>0</v>
      </c>
      <c r="BG819" s="185">
        <f>IF(N819="zákl. přenesená",J819,0)</f>
        <v>0</v>
      </c>
      <c r="BH819" s="185">
        <f>IF(N819="sníž. přenesená",J819,0)</f>
        <v>0</v>
      </c>
      <c r="BI819" s="185">
        <f>IF(N819="nulová",J819,0)</f>
        <v>0</v>
      </c>
      <c r="BJ819" s="17" t="s">
        <v>79</v>
      </c>
      <c r="BK819" s="185">
        <f>ROUND(I819*H819,2)</f>
        <v>0</v>
      </c>
      <c r="BL819" s="17" t="s">
        <v>125</v>
      </c>
      <c r="BM819" s="184" t="s">
        <v>1117</v>
      </c>
    </row>
    <row r="820" spans="1:65" s="2" customFormat="1" ht="19.2">
      <c r="A820" s="34"/>
      <c r="B820" s="35"/>
      <c r="C820" s="36"/>
      <c r="D820" s="186" t="s">
        <v>127</v>
      </c>
      <c r="E820" s="36"/>
      <c r="F820" s="187" t="s">
        <v>1118</v>
      </c>
      <c r="G820" s="36"/>
      <c r="H820" s="36"/>
      <c r="I820" s="188"/>
      <c r="J820" s="36"/>
      <c r="K820" s="36"/>
      <c r="L820" s="39"/>
      <c r="M820" s="189"/>
      <c r="N820" s="190"/>
      <c r="O820" s="64"/>
      <c r="P820" s="64"/>
      <c r="Q820" s="64"/>
      <c r="R820" s="64"/>
      <c r="S820" s="64"/>
      <c r="T820" s="65"/>
      <c r="U820" s="34"/>
      <c r="V820" s="34"/>
      <c r="W820" s="34"/>
      <c r="X820" s="34"/>
      <c r="Y820" s="34"/>
      <c r="Z820" s="34"/>
      <c r="AA820" s="34"/>
      <c r="AB820" s="34"/>
      <c r="AC820" s="34"/>
      <c r="AD820" s="34"/>
      <c r="AE820" s="34"/>
      <c r="AT820" s="17" t="s">
        <v>127</v>
      </c>
      <c r="AU820" s="17" t="s">
        <v>82</v>
      </c>
    </row>
    <row r="821" spans="1:65" s="2" customFormat="1" ht="10.199999999999999">
      <c r="A821" s="34"/>
      <c r="B821" s="35"/>
      <c r="C821" s="36"/>
      <c r="D821" s="191" t="s">
        <v>129</v>
      </c>
      <c r="E821" s="36"/>
      <c r="F821" s="192" t="s">
        <v>1119</v>
      </c>
      <c r="G821" s="36"/>
      <c r="H821" s="36"/>
      <c r="I821" s="188"/>
      <c r="J821" s="36"/>
      <c r="K821" s="36"/>
      <c r="L821" s="39"/>
      <c r="M821" s="189"/>
      <c r="N821" s="190"/>
      <c r="O821" s="64"/>
      <c r="P821" s="64"/>
      <c r="Q821" s="64"/>
      <c r="R821" s="64"/>
      <c r="S821" s="64"/>
      <c r="T821" s="65"/>
      <c r="U821" s="34"/>
      <c r="V821" s="34"/>
      <c r="W821" s="34"/>
      <c r="X821" s="34"/>
      <c r="Y821" s="34"/>
      <c r="Z821" s="34"/>
      <c r="AA821" s="34"/>
      <c r="AB821" s="34"/>
      <c r="AC821" s="34"/>
      <c r="AD821" s="34"/>
      <c r="AE821" s="34"/>
      <c r="AT821" s="17" t="s">
        <v>129</v>
      </c>
      <c r="AU821" s="17" t="s">
        <v>82</v>
      </c>
    </row>
    <row r="822" spans="1:65" s="13" customFormat="1" ht="10.199999999999999">
      <c r="B822" s="193"/>
      <c r="C822" s="194"/>
      <c r="D822" s="186" t="s">
        <v>131</v>
      </c>
      <c r="E822" s="195" t="s">
        <v>19</v>
      </c>
      <c r="F822" s="196" t="s">
        <v>1120</v>
      </c>
      <c r="G822" s="194"/>
      <c r="H822" s="197">
        <v>267.83999999999997</v>
      </c>
      <c r="I822" s="198"/>
      <c r="J822" s="194"/>
      <c r="K822" s="194"/>
      <c r="L822" s="199"/>
      <c r="M822" s="200"/>
      <c r="N822" s="201"/>
      <c r="O822" s="201"/>
      <c r="P822" s="201"/>
      <c r="Q822" s="201"/>
      <c r="R822" s="201"/>
      <c r="S822" s="201"/>
      <c r="T822" s="202"/>
      <c r="AT822" s="203" t="s">
        <v>131</v>
      </c>
      <c r="AU822" s="203" t="s">
        <v>82</v>
      </c>
      <c r="AV822" s="13" t="s">
        <v>82</v>
      </c>
      <c r="AW822" s="13" t="s">
        <v>33</v>
      </c>
      <c r="AX822" s="13" t="s">
        <v>71</v>
      </c>
      <c r="AY822" s="203" t="s">
        <v>118</v>
      </c>
    </row>
    <row r="823" spans="1:65" s="13" customFormat="1" ht="10.199999999999999">
      <c r="B823" s="193"/>
      <c r="C823" s="194"/>
      <c r="D823" s="186" t="s">
        <v>131</v>
      </c>
      <c r="E823" s="195" t="s">
        <v>19</v>
      </c>
      <c r="F823" s="196" t="s">
        <v>1121</v>
      </c>
      <c r="G823" s="194"/>
      <c r="H823" s="197">
        <v>10.8</v>
      </c>
      <c r="I823" s="198"/>
      <c r="J823" s="194"/>
      <c r="K823" s="194"/>
      <c r="L823" s="199"/>
      <c r="M823" s="200"/>
      <c r="N823" s="201"/>
      <c r="O823" s="201"/>
      <c r="P823" s="201"/>
      <c r="Q823" s="201"/>
      <c r="R823" s="201"/>
      <c r="S823" s="201"/>
      <c r="T823" s="202"/>
      <c r="AT823" s="203" t="s">
        <v>131</v>
      </c>
      <c r="AU823" s="203" t="s">
        <v>82</v>
      </c>
      <c r="AV823" s="13" t="s">
        <v>82</v>
      </c>
      <c r="AW823" s="13" t="s">
        <v>33</v>
      </c>
      <c r="AX823" s="13" t="s">
        <v>71</v>
      </c>
      <c r="AY823" s="203" t="s">
        <v>118</v>
      </c>
    </row>
    <row r="824" spans="1:65" s="2" customFormat="1" ht="14.4" customHeight="1">
      <c r="A824" s="34"/>
      <c r="B824" s="35"/>
      <c r="C824" s="173" t="s">
        <v>1122</v>
      </c>
      <c r="D824" s="173" t="s">
        <v>120</v>
      </c>
      <c r="E824" s="174" t="s">
        <v>1123</v>
      </c>
      <c r="F824" s="175" t="s">
        <v>1124</v>
      </c>
      <c r="G824" s="176" t="s">
        <v>571</v>
      </c>
      <c r="H824" s="177">
        <v>8.64</v>
      </c>
      <c r="I824" s="178"/>
      <c r="J824" s="179">
        <f>ROUND(I824*H824,2)</f>
        <v>0</v>
      </c>
      <c r="K824" s="175" t="s">
        <v>124</v>
      </c>
      <c r="L824" s="39"/>
      <c r="M824" s="180" t="s">
        <v>19</v>
      </c>
      <c r="N824" s="181" t="s">
        <v>42</v>
      </c>
      <c r="O824" s="64"/>
      <c r="P824" s="182">
        <f>O824*H824</f>
        <v>0</v>
      </c>
      <c r="Q824" s="182">
        <v>0</v>
      </c>
      <c r="R824" s="182">
        <f>Q824*H824</f>
        <v>0</v>
      </c>
      <c r="S824" s="182">
        <v>0</v>
      </c>
      <c r="T824" s="183">
        <f>S824*H824</f>
        <v>0</v>
      </c>
      <c r="U824" s="34"/>
      <c r="V824" s="34"/>
      <c r="W824" s="34"/>
      <c r="X824" s="34"/>
      <c r="Y824" s="34"/>
      <c r="Z824" s="34"/>
      <c r="AA824" s="34"/>
      <c r="AB824" s="34"/>
      <c r="AC824" s="34"/>
      <c r="AD824" s="34"/>
      <c r="AE824" s="34"/>
      <c r="AR824" s="184" t="s">
        <v>125</v>
      </c>
      <c r="AT824" s="184" t="s">
        <v>120</v>
      </c>
      <c r="AU824" s="184" t="s">
        <v>82</v>
      </c>
      <c r="AY824" s="17" t="s">
        <v>118</v>
      </c>
      <c r="BE824" s="185">
        <f>IF(N824="základní",J824,0)</f>
        <v>0</v>
      </c>
      <c r="BF824" s="185">
        <f>IF(N824="snížená",J824,0)</f>
        <v>0</v>
      </c>
      <c r="BG824" s="185">
        <f>IF(N824="zákl. přenesená",J824,0)</f>
        <v>0</v>
      </c>
      <c r="BH824" s="185">
        <f>IF(N824="sníž. přenesená",J824,0)</f>
        <v>0</v>
      </c>
      <c r="BI824" s="185">
        <f>IF(N824="nulová",J824,0)</f>
        <v>0</v>
      </c>
      <c r="BJ824" s="17" t="s">
        <v>79</v>
      </c>
      <c r="BK824" s="185">
        <f>ROUND(I824*H824,2)</f>
        <v>0</v>
      </c>
      <c r="BL824" s="17" t="s">
        <v>125</v>
      </c>
      <c r="BM824" s="184" t="s">
        <v>1125</v>
      </c>
    </row>
    <row r="825" spans="1:65" s="2" customFormat="1" ht="19.2">
      <c r="A825" s="34"/>
      <c r="B825" s="35"/>
      <c r="C825" s="36"/>
      <c r="D825" s="186" t="s">
        <v>127</v>
      </c>
      <c r="E825" s="36"/>
      <c r="F825" s="187" t="s">
        <v>1126</v>
      </c>
      <c r="G825" s="36"/>
      <c r="H825" s="36"/>
      <c r="I825" s="188"/>
      <c r="J825" s="36"/>
      <c r="K825" s="36"/>
      <c r="L825" s="39"/>
      <c r="M825" s="189"/>
      <c r="N825" s="190"/>
      <c r="O825" s="64"/>
      <c r="P825" s="64"/>
      <c r="Q825" s="64"/>
      <c r="R825" s="64"/>
      <c r="S825" s="64"/>
      <c r="T825" s="65"/>
      <c r="U825" s="34"/>
      <c r="V825" s="34"/>
      <c r="W825" s="34"/>
      <c r="X825" s="34"/>
      <c r="Y825" s="34"/>
      <c r="Z825" s="34"/>
      <c r="AA825" s="34"/>
      <c r="AB825" s="34"/>
      <c r="AC825" s="34"/>
      <c r="AD825" s="34"/>
      <c r="AE825" s="34"/>
      <c r="AT825" s="17" t="s">
        <v>127</v>
      </c>
      <c r="AU825" s="17" t="s">
        <v>82</v>
      </c>
    </row>
    <row r="826" spans="1:65" s="2" customFormat="1" ht="10.199999999999999">
      <c r="A826" s="34"/>
      <c r="B826" s="35"/>
      <c r="C826" s="36"/>
      <c r="D826" s="191" t="s">
        <v>129</v>
      </c>
      <c r="E826" s="36"/>
      <c r="F826" s="192" t="s">
        <v>1127</v>
      </c>
      <c r="G826" s="36"/>
      <c r="H826" s="36"/>
      <c r="I826" s="188"/>
      <c r="J826" s="36"/>
      <c r="K826" s="36"/>
      <c r="L826" s="39"/>
      <c r="M826" s="189"/>
      <c r="N826" s="190"/>
      <c r="O826" s="64"/>
      <c r="P826" s="64"/>
      <c r="Q826" s="64"/>
      <c r="R826" s="64"/>
      <c r="S826" s="64"/>
      <c r="T826" s="65"/>
      <c r="U826" s="34"/>
      <c r="V826" s="34"/>
      <c r="W826" s="34"/>
      <c r="X826" s="34"/>
      <c r="Y826" s="34"/>
      <c r="Z826" s="34"/>
      <c r="AA826" s="34"/>
      <c r="AB826" s="34"/>
      <c r="AC826" s="34"/>
      <c r="AD826" s="34"/>
      <c r="AE826" s="34"/>
      <c r="AT826" s="17" t="s">
        <v>129</v>
      </c>
      <c r="AU826" s="17" t="s">
        <v>82</v>
      </c>
    </row>
    <row r="827" spans="1:65" s="13" customFormat="1" ht="10.199999999999999">
      <c r="B827" s="193"/>
      <c r="C827" s="194"/>
      <c r="D827" s="186" t="s">
        <v>131</v>
      </c>
      <c r="E827" s="195" t="s">
        <v>19</v>
      </c>
      <c r="F827" s="196" t="s">
        <v>1112</v>
      </c>
      <c r="G827" s="194"/>
      <c r="H827" s="197">
        <v>8.64</v>
      </c>
      <c r="I827" s="198"/>
      <c r="J827" s="194"/>
      <c r="K827" s="194"/>
      <c r="L827" s="199"/>
      <c r="M827" s="200"/>
      <c r="N827" s="201"/>
      <c r="O827" s="201"/>
      <c r="P827" s="201"/>
      <c r="Q827" s="201"/>
      <c r="R827" s="201"/>
      <c r="S827" s="201"/>
      <c r="T827" s="202"/>
      <c r="AT827" s="203" t="s">
        <v>131</v>
      </c>
      <c r="AU827" s="203" t="s">
        <v>82</v>
      </c>
      <c r="AV827" s="13" t="s">
        <v>82</v>
      </c>
      <c r="AW827" s="13" t="s">
        <v>33</v>
      </c>
      <c r="AX827" s="13" t="s">
        <v>71</v>
      </c>
      <c r="AY827" s="203" t="s">
        <v>118</v>
      </c>
    </row>
    <row r="828" spans="1:65" s="2" customFormat="1" ht="14.4" customHeight="1">
      <c r="A828" s="34"/>
      <c r="B828" s="35"/>
      <c r="C828" s="173" t="s">
        <v>1128</v>
      </c>
      <c r="D828" s="173" t="s">
        <v>120</v>
      </c>
      <c r="E828" s="174" t="s">
        <v>1129</v>
      </c>
      <c r="F828" s="175" t="s">
        <v>1130</v>
      </c>
      <c r="G828" s="176" t="s">
        <v>571</v>
      </c>
      <c r="H828" s="177">
        <v>58.396999999999998</v>
      </c>
      <c r="I828" s="178"/>
      <c r="J828" s="179">
        <f>ROUND(I828*H828,2)</f>
        <v>0</v>
      </c>
      <c r="K828" s="175" t="s">
        <v>124</v>
      </c>
      <c r="L828" s="39"/>
      <c r="M828" s="180" t="s">
        <v>19</v>
      </c>
      <c r="N828" s="181" t="s">
        <v>42</v>
      </c>
      <c r="O828" s="64"/>
      <c r="P828" s="182">
        <f>O828*H828</f>
        <v>0</v>
      </c>
      <c r="Q828" s="182">
        <v>0</v>
      </c>
      <c r="R828" s="182">
        <f>Q828*H828</f>
        <v>0</v>
      </c>
      <c r="S828" s="182">
        <v>0</v>
      </c>
      <c r="T828" s="183">
        <f>S828*H828</f>
        <v>0</v>
      </c>
      <c r="U828" s="34"/>
      <c r="V828" s="34"/>
      <c r="W828" s="34"/>
      <c r="X828" s="34"/>
      <c r="Y828" s="34"/>
      <c r="Z828" s="34"/>
      <c r="AA828" s="34"/>
      <c r="AB828" s="34"/>
      <c r="AC828" s="34"/>
      <c r="AD828" s="34"/>
      <c r="AE828" s="34"/>
      <c r="AR828" s="184" t="s">
        <v>125</v>
      </c>
      <c r="AT828" s="184" t="s">
        <v>120</v>
      </c>
      <c r="AU828" s="184" t="s">
        <v>82</v>
      </c>
      <c r="AY828" s="17" t="s">
        <v>118</v>
      </c>
      <c r="BE828" s="185">
        <f>IF(N828="základní",J828,0)</f>
        <v>0</v>
      </c>
      <c r="BF828" s="185">
        <f>IF(N828="snížená",J828,0)</f>
        <v>0</v>
      </c>
      <c r="BG828" s="185">
        <f>IF(N828="zákl. přenesená",J828,0)</f>
        <v>0</v>
      </c>
      <c r="BH828" s="185">
        <f>IF(N828="sníž. přenesená",J828,0)</f>
        <v>0</v>
      </c>
      <c r="BI828" s="185">
        <f>IF(N828="nulová",J828,0)</f>
        <v>0</v>
      </c>
      <c r="BJ828" s="17" t="s">
        <v>79</v>
      </c>
      <c r="BK828" s="185">
        <f>ROUND(I828*H828,2)</f>
        <v>0</v>
      </c>
      <c r="BL828" s="17" t="s">
        <v>125</v>
      </c>
      <c r="BM828" s="184" t="s">
        <v>1131</v>
      </c>
    </row>
    <row r="829" spans="1:65" s="2" customFormat="1" ht="19.2">
      <c r="A829" s="34"/>
      <c r="B829" s="35"/>
      <c r="C829" s="36"/>
      <c r="D829" s="186" t="s">
        <v>127</v>
      </c>
      <c r="E829" s="36"/>
      <c r="F829" s="187" t="s">
        <v>1132</v>
      </c>
      <c r="G829" s="36"/>
      <c r="H829" s="36"/>
      <c r="I829" s="188"/>
      <c r="J829" s="36"/>
      <c r="K829" s="36"/>
      <c r="L829" s="39"/>
      <c r="M829" s="189"/>
      <c r="N829" s="190"/>
      <c r="O829" s="64"/>
      <c r="P829" s="64"/>
      <c r="Q829" s="64"/>
      <c r="R829" s="64"/>
      <c r="S829" s="64"/>
      <c r="T829" s="65"/>
      <c r="U829" s="34"/>
      <c r="V829" s="34"/>
      <c r="W829" s="34"/>
      <c r="X829" s="34"/>
      <c r="Y829" s="34"/>
      <c r="Z829" s="34"/>
      <c r="AA829" s="34"/>
      <c r="AB829" s="34"/>
      <c r="AC829" s="34"/>
      <c r="AD829" s="34"/>
      <c r="AE829" s="34"/>
      <c r="AT829" s="17" t="s">
        <v>127</v>
      </c>
      <c r="AU829" s="17" t="s">
        <v>82</v>
      </c>
    </row>
    <row r="830" spans="1:65" s="2" customFormat="1" ht="10.199999999999999">
      <c r="A830" s="34"/>
      <c r="B830" s="35"/>
      <c r="C830" s="36"/>
      <c r="D830" s="191" t="s">
        <v>129</v>
      </c>
      <c r="E830" s="36"/>
      <c r="F830" s="192" t="s">
        <v>1133</v>
      </c>
      <c r="G830" s="36"/>
      <c r="H830" s="36"/>
      <c r="I830" s="188"/>
      <c r="J830" s="36"/>
      <c r="K830" s="36"/>
      <c r="L830" s="39"/>
      <c r="M830" s="189"/>
      <c r="N830" s="190"/>
      <c r="O830" s="64"/>
      <c r="P830" s="64"/>
      <c r="Q830" s="64"/>
      <c r="R830" s="64"/>
      <c r="S830" s="64"/>
      <c r="T830" s="65"/>
      <c r="U830" s="34"/>
      <c r="V830" s="34"/>
      <c r="W830" s="34"/>
      <c r="X830" s="34"/>
      <c r="Y830" s="34"/>
      <c r="Z830" s="34"/>
      <c r="AA830" s="34"/>
      <c r="AB830" s="34"/>
      <c r="AC830" s="34"/>
      <c r="AD830" s="34"/>
      <c r="AE830" s="34"/>
      <c r="AT830" s="17" t="s">
        <v>129</v>
      </c>
      <c r="AU830" s="17" t="s">
        <v>82</v>
      </c>
    </row>
    <row r="831" spans="1:65" s="13" customFormat="1" ht="10.199999999999999">
      <c r="B831" s="193"/>
      <c r="C831" s="194"/>
      <c r="D831" s="186" t="s">
        <v>131</v>
      </c>
      <c r="E831" s="195" t="s">
        <v>19</v>
      </c>
      <c r="F831" s="196" t="s">
        <v>1134</v>
      </c>
      <c r="G831" s="194"/>
      <c r="H831" s="197">
        <v>58.396999999999998</v>
      </c>
      <c r="I831" s="198"/>
      <c r="J831" s="194"/>
      <c r="K831" s="194"/>
      <c r="L831" s="199"/>
      <c r="M831" s="200"/>
      <c r="N831" s="201"/>
      <c r="O831" s="201"/>
      <c r="P831" s="201"/>
      <c r="Q831" s="201"/>
      <c r="R831" s="201"/>
      <c r="S831" s="201"/>
      <c r="T831" s="202"/>
      <c r="AT831" s="203" t="s">
        <v>131</v>
      </c>
      <c r="AU831" s="203" t="s">
        <v>82</v>
      </c>
      <c r="AV831" s="13" t="s">
        <v>82</v>
      </c>
      <c r="AW831" s="13" t="s">
        <v>33</v>
      </c>
      <c r="AX831" s="13" t="s">
        <v>79</v>
      </c>
      <c r="AY831" s="203" t="s">
        <v>118</v>
      </c>
    </row>
    <row r="832" spans="1:65" s="2" customFormat="1" ht="14.4" customHeight="1">
      <c r="A832" s="34"/>
      <c r="B832" s="35"/>
      <c r="C832" s="173" t="s">
        <v>1135</v>
      </c>
      <c r="D832" s="173" t="s">
        <v>120</v>
      </c>
      <c r="E832" s="174" t="s">
        <v>1136</v>
      </c>
      <c r="F832" s="175" t="s">
        <v>1137</v>
      </c>
      <c r="G832" s="176" t="s">
        <v>571</v>
      </c>
      <c r="H832" s="177">
        <v>1000.002</v>
      </c>
      <c r="I832" s="178"/>
      <c r="J832" s="179">
        <f>ROUND(I832*H832,2)</f>
        <v>0</v>
      </c>
      <c r="K832" s="175" t="s">
        <v>124</v>
      </c>
      <c r="L832" s="39"/>
      <c r="M832" s="180" t="s">
        <v>19</v>
      </c>
      <c r="N832" s="181" t="s">
        <v>42</v>
      </c>
      <c r="O832" s="64"/>
      <c r="P832" s="182">
        <f>O832*H832</f>
        <v>0</v>
      </c>
      <c r="Q832" s="182">
        <v>0</v>
      </c>
      <c r="R832" s="182">
        <f>Q832*H832</f>
        <v>0</v>
      </c>
      <c r="S832" s="182">
        <v>0</v>
      </c>
      <c r="T832" s="183">
        <f>S832*H832</f>
        <v>0</v>
      </c>
      <c r="U832" s="34"/>
      <c r="V832" s="34"/>
      <c r="W832" s="34"/>
      <c r="X832" s="34"/>
      <c r="Y832" s="34"/>
      <c r="Z832" s="34"/>
      <c r="AA832" s="34"/>
      <c r="AB832" s="34"/>
      <c r="AC832" s="34"/>
      <c r="AD832" s="34"/>
      <c r="AE832" s="34"/>
      <c r="AR832" s="184" t="s">
        <v>125</v>
      </c>
      <c r="AT832" s="184" t="s">
        <v>120</v>
      </c>
      <c r="AU832" s="184" t="s">
        <v>82</v>
      </c>
      <c r="AY832" s="17" t="s">
        <v>118</v>
      </c>
      <c r="BE832" s="185">
        <f>IF(N832="základní",J832,0)</f>
        <v>0</v>
      </c>
      <c r="BF832" s="185">
        <f>IF(N832="snížená",J832,0)</f>
        <v>0</v>
      </c>
      <c r="BG832" s="185">
        <f>IF(N832="zákl. přenesená",J832,0)</f>
        <v>0</v>
      </c>
      <c r="BH832" s="185">
        <f>IF(N832="sníž. přenesená",J832,0)</f>
        <v>0</v>
      </c>
      <c r="BI832" s="185">
        <f>IF(N832="nulová",J832,0)</f>
        <v>0</v>
      </c>
      <c r="BJ832" s="17" t="s">
        <v>79</v>
      </c>
      <c r="BK832" s="185">
        <f>ROUND(I832*H832,2)</f>
        <v>0</v>
      </c>
      <c r="BL832" s="17" t="s">
        <v>125</v>
      </c>
      <c r="BM832" s="184" t="s">
        <v>1138</v>
      </c>
    </row>
    <row r="833" spans="1:65" s="2" customFormat="1" ht="19.2">
      <c r="A833" s="34"/>
      <c r="B833" s="35"/>
      <c r="C833" s="36"/>
      <c r="D833" s="186" t="s">
        <v>127</v>
      </c>
      <c r="E833" s="36"/>
      <c r="F833" s="187" t="s">
        <v>1139</v>
      </c>
      <c r="G833" s="36"/>
      <c r="H833" s="36"/>
      <c r="I833" s="188"/>
      <c r="J833" s="36"/>
      <c r="K833" s="36"/>
      <c r="L833" s="39"/>
      <c r="M833" s="189"/>
      <c r="N833" s="190"/>
      <c r="O833" s="64"/>
      <c r="P833" s="64"/>
      <c r="Q833" s="64"/>
      <c r="R833" s="64"/>
      <c r="S833" s="64"/>
      <c r="T833" s="65"/>
      <c r="U833" s="34"/>
      <c r="V833" s="34"/>
      <c r="W833" s="34"/>
      <c r="X833" s="34"/>
      <c r="Y833" s="34"/>
      <c r="Z833" s="34"/>
      <c r="AA833" s="34"/>
      <c r="AB833" s="34"/>
      <c r="AC833" s="34"/>
      <c r="AD833" s="34"/>
      <c r="AE833" s="34"/>
      <c r="AT833" s="17" t="s">
        <v>127</v>
      </c>
      <c r="AU833" s="17" t="s">
        <v>82</v>
      </c>
    </row>
    <row r="834" spans="1:65" s="2" customFormat="1" ht="10.199999999999999">
      <c r="A834" s="34"/>
      <c r="B834" s="35"/>
      <c r="C834" s="36"/>
      <c r="D834" s="191" t="s">
        <v>129</v>
      </c>
      <c r="E834" s="36"/>
      <c r="F834" s="192" t="s">
        <v>1140</v>
      </c>
      <c r="G834" s="36"/>
      <c r="H834" s="36"/>
      <c r="I834" s="188"/>
      <c r="J834" s="36"/>
      <c r="K834" s="36"/>
      <c r="L834" s="39"/>
      <c r="M834" s="189"/>
      <c r="N834" s="190"/>
      <c r="O834" s="64"/>
      <c r="P834" s="64"/>
      <c r="Q834" s="64"/>
      <c r="R834" s="64"/>
      <c r="S834" s="64"/>
      <c r="T834" s="65"/>
      <c r="U834" s="34"/>
      <c r="V834" s="34"/>
      <c r="W834" s="34"/>
      <c r="X834" s="34"/>
      <c r="Y834" s="34"/>
      <c r="Z834" s="34"/>
      <c r="AA834" s="34"/>
      <c r="AB834" s="34"/>
      <c r="AC834" s="34"/>
      <c r="AD834" s="34"/>
      <c r="AE834" s="34"/>
      <c r="AT834" s="17" t="s">
        <v>129</v>
      </c>
      <c r="AU834" s="17" t="s">
        <v>82</v>
      </c>
    </row>
    <row r="835" spans="1:65" s="13" customFormat="1" ht="10.199999999999999">
      <c r="B835" s="193"/>
      <c r="C835" s="194"/>
      <c r="D835" s="186" t="s">
        <v>131</v>
      </c>
      <c r="E835" s="195" t="s">
        <v>19</v>
      </c>
      <c r="F835" s="196" t="s">
        <v>1141</v>
      </c>
      <c r="G835" s="194"/>
      <c r="H835" s="197">
        <v>1000.002</v>
      </c>
      <c r="I835" s="198"/>
      <c r="J835" s="194"/>
      <c r="K835" s="194"/>
      <c r="L835" s="199"/>
      <c r="M835" s="200"/>
      <c r="N835" s="201"/>
      <c r="O835" s="201"/>
      <c r="P835" s="201"/>
      <c r="Q835" s="201"/>
      <c r="R835" s="201"/>
      <c r="S835" s="201"/>
      <c r="T835" s="202"/>
      <c r="AT835" s="203" t="s">
        <v>131</v>
      </c>
      <c r="AU835" s="203" t="s">
        <v>82</v>
      </c>
      <c r="AV835" s="13" t="s">
        <v>82</v>
      </c>
      <c r="AW835" s="13" t="s">
        <v>33</v>
      </c>
      <c r="AX835" s="13" t="s">
        <v>71</v>
      </c>
      <c r="AY835" s="203" t="s">
        <v>118</v>
      </c>
    </row>
    <row r="836" spans="1:65" s="12" customFormat="1" ht="22.8" customHeight="1">
      <c r="B836" s="157"/>
      <c r="C836" s="158"/>
      <c r="D836" s="159" t="s">
        <v>70</v>
      </c>
      <c r="E836" s="171" t="s">
        <v>1142</v>
      </c>
      <c r="F836" s="171" t="s">
        <v>1143</v>
      </c>
      <c r="G836" s="158"/>
      <c r="H836" s="158"/>
      <c r="I836" s="161"/>
      <c r="J836" s="172">
        <f>BK836</f>
        <v>0</v>
      </c>
      <c r="K836" s="158"/>
      <c r="L836" s="163"/>
      <c r="M836" s="164"/>
      <c r="N836" s="165"/>
      <c r="O836" s="165"/>
      <c r="P836" s="166">
        <f>SUM(P837:P846)</f>
        <v>0</v>
      </c>
      <c r="Q836" s="165"/>
      <c r="R836" s="166">
        <f>SUM(R837:R846)</f>
        <v>0</v>
      </c>
      <c r="S836" s="165"/>
      <c r="T836" s="167">
        <f>SUM(T837:T846)</f>
        <v>0</v>
      </c>
      <c r="AR836" s="168" t="s">
        <v>79</v>
      </c>
      <c r="AT836" s="169" t="s">
        <v>70</v>
      </c>
      <c r="AU836" s="169" t="s">
        <v>79</v>
      </c>
      <c r="AY836" s="168" t="s">
        <v>118</v>
      </c>
      <c r="BK836" s="170">
        <f>SUM(BK837:BK846)</f>
        <v>0</v>
      </c>
    </row>
    <row r="837" spans="1:65" s="2" customFormat="1" ht="14.4" customHeight="1">
      <c r="A837" s="34"/>
      <c r="B837" s="35"/>
      <c r="C837" s="173" t="s">
        <v>1144</v>
      </c>
      <c r="D837" s="173" t="s">
        <v>120</v>
      </c>
      <c r="E837" s="174" t="s">
        <v>1145</v>
      </c>
      <c r="F837" s="175" t="s">
        <v>1146</v>
      </c>
      <c r="G837" s="176" t="s">
        <v>571</v>
      </c>
      <c r="H837" s="177">
        <v>1614.6310000000001</v>
      </c>
      <c r="I837" s="178"/>
      <c r="J837" s="179">
        <f>ROUND(I837*H837,2)</f>
        <v>0</v>
      </c>
      <c r="K837" s="175" t="s">
        <v>124</v>
      </c>
      <c r="L837" s="39"/>
      <c r="M837" s="180" t="s">
        <v>19</v>
      </c>
      <c r="N837" s="181" t="s">
        <v>42</v>
      </c>
      <c r="O837" s="64"/>
      <c r="P837" s="182">
        <f>O837*H837</f>
        <v>0</v>
      </c>
      <c r="Q837" s="182">
        <v>0</v>
      </c>
      <c r="R837" s="182">
        <f>Q837*H837</f>
        <v>0</v>
      </c>
      <c r="S837" s="182">
        <v>0</v>
      </c>
      <c r="T837" s="183">
        <f>S837*H837</f>
        <v>0</v>
      </c>
      <c r="U837" s="34"/>
      <c r="V837" s="34"/>
      <c r="W837" s="34"/>
      <c r="X837" s="34"/>
      <c r="Y837" s="34"/>
      <c r="Z837" s="34"/>
      <c r="AA837" s="34"/>
      <c r="AB837" s="34"/>
      <c r="AC837" s="34"/>
      <c r="AD837" s="34"/>
      <c r="AE837" s="34"/>
      <c r="AR837" s="184" t="s">
        <v>125</v>
      </c>
      <c r="AT837" s="184" t="s">
        <v>120</v>
      </c>
      <c r="AU837" s="184" t="s">
        <v>82</v>
      </c>
      <c r="AY837" s="17" t="s">
        <v>118</v>
      </c>
      <c r="BE837" s="185">
        <f>IF(N837="základní",J837,0)</f>
        <v>0</v>
      </c>
      <c r="BF837" s="185">
        <f>IF(N837="snížená",J837,0)</f>
        <v>0</v>
      </c>
      <c r="BG837" s="185">
        <f>IF(N837="zákl. přenesená",J837,0)</f>
        <v>0</v>
      </c>
      <c r="BH837" s="185">
        <f>IF(N837="sníž. přenesená",J837,0)</f>
        <v>0</v>
      </c>
      <c r="BI837" s="185">
        <f>IF(N837="nulová",J837,0)</f>
        <v>0</v>
      </c>
      <c r="BJ837" s="17" t="s">
        <v>79</v>
      </c>
      <c r="BK837" s="185">
        <f>ROUND(I837*H837,2)</f>
        <v>0</v>
      </c>
      <c r="BL837" s="17" t="s">
        <v>125</v>
      </c>
      <c r="BM837" s="184" t="s">
        <v>1147</v>
      </c>
    </row>
    <row r="838" spans="1:65" s="2" customFormat="1" ht="19.2">
      <c r="A838" s="34"/>
      <c r="B838" s="35"/>
      <c r="C838" s="36"/>
      <c r="D838" s="186" t="s">
        <v>127</v>
      </c>
      <c r="E838" s="36"/>
      <c r="F838" s="187" t="s">
        <v>1148</v>
      </c>
      <c r="G838" s="36"/>
      <c r="H838" s="36"/>
      <c r="I838" s="188"/>
      <c r="J838" s="36"/>
      <c r="K838" s="36"/>
      <c r="L838" s="39"/>
      <c r="M838" s="189"/>
      <c r="N838" s="190"/>
      <c r="O838" s="64"/>
      <c r="P838" s="64"/>
      <c r="Q838" s="64"/>
      <c r="R838" s="64"/>
      <c r="S838" s="64"/>
      <c r="T838" s="65"/>
      <c r="U838" s="34"/>
      <c r="V838" s="34"/>
      <c r="W838" s="34"/>
      <c r="X838" s="34"/>
      <c r="Y838" s="34"/>
      <c r="Z838" s="34"/>
      <c r="AA838" s="34"/>
      <c r="AB838" s="34"/>
      <c r="AC838" s="34"/>
      <c r="AD838" s="34"/>
      <c r="AE838" s="34"/>
      <c r="AT838" s="17" t="s">
        <v>127</v>
      </c>
      <c r="AU838" s="17" t="s">
        <v>82</v>
      </c>
    </row>
    <row r="839" spans="1:65" s="2" customFormat="1" ht="10.199999999999999">
      <c r="A839" s="34"/>
      <c r="B839" s="35"/>
      <c r="C839" s="36"/>
      <c r="D839" s="191" t="s">
        <v>129</v>
      </c>
      <c r="E839" s="36"/>
      <c r="F839" s="192" t="s">
        <v>1149</v>
      </c>
      <c r="G839" s="36"/>
      <c r="H839" s="36"/>
      <c r="I839" s="188"/>
      <c r="J839" s="36"/>
      <c r="K839" s="36"/>
      <c r="L839" s="39"/>
      <c r="M839" s="189"/>
      <c r="N839" s="190"/>
      <c r="O839" s="64"/>
      <c r="P839" s="64"/>
      <c r="Q839" s="64"/>
      <c r="R839" s="64"/>
      <c r="S839" s="64"/>
      <c r="T839" s="65"/>
      <c r="U839" s="34"/>
      <c r="V839" s="34"/>
      <c r="W839" s="34"/>
      <c r="X839" s="34"/>
      <c r="Y839" s="34"/>
      <c r="Z839" s="34"/>
      <c r="AA839" s="34"/>
      <c r="AB839" s="34"/>
      <c r="AC839" s="34"/>
      <c r="AD839" s="34"/>
      <c r="AE839" s="34"/>
      <c r="AT839" s="17" t="s">
        <v>129</v>
      </c>
      <c r="AU839" s="17" t="s">
        <v>82</v>
      </c>
    </row>
    <row r="840" spans="1:65" s="2" customFormat="1" ht="14.4" customHeight="1">
      <c r="A840" s="34"/>
      <c r="B840" s="35"/>
      <c r="C840" s="173" t="s">
        <v>1150</v>
      </c>
      <c r="D840" s="173" t="s">
        <v>120</v>
      </c>
      <c r="E840" s="174" t="s">
        <v>1151</v>
      </c>
      <c r="F840" s="175" t="s">
        <v>1152</v>
      </c>
      <c r="G840" s="176" t="s">
        <v>571</v>
      </c>
      <c r="H840" s="177">
        <v>330.39100000000002</v>
      </c>
      <c r="I840" s="178"/>
      <c r="J840" s="179">
        <f>ROUND(I840*H840,2)</f>
        <v>0</v>
      </c>
      <c r="K840" s="175" t="s">
        <v>124</v>
      </c>
      <c r="L840" s="39"/>
      <c r="M840" s="180" t="s">
        <v>19</v>
      </c>
      <c r="N840" s="181" t="s">
        <v>42</v>
      </c>
      <c r="O840" s="64"/>
      <c r="P840" s="182">
        <f>O840*H840</f>
        <v>0</v>
      </c>
      <c r="Q840" s="182">
        <v>0</v>
      </c>
      <c r="R840" s="182">
        <f>Q840*H840</f>
        <v>0</v>
      </c>
      <c r="S840" s="182">
        <v>0</v>
      </c>
      <c r="T840" s="183">
        <f>S840*H840</f>
        <v>0</v>
      </c>
      <c r="U840" s="34"/>
      <c r="V840" s="34"/>
      <c r="W840" s="34"/>
      <c r="X840" s="34"/>
      <c r="Y840" s="34"/>
      <c r="Z840" s="34"/>
      <c r="AA840" s="34"/>
      <c r="AB840" s="34"/>
      <c r="AC840" s="34"/>
      <c r="AD840" s="34"/>
      <c r="AE840" s="34"/>
      <c r="AR840" s="184" t="s">
        <v>125</v>
      </c>
      <c r="AT840" s="184" t="s">
        <v>120</v>
      </c>
      <c r="AU840" s="184" t="s">
        <v>82</v>
      </c>
      <c r="AY840" s="17" t="s">
        <v>118</v>
      </c>
      <c r="BE840" s="185">
        <f>IF(N840="základní",J840,0)</f>
        <v>0</v>
      </c>
      <c r="BF840" s="185">
        <f>IF(N840="snížená",J840,0)</f>
        <v>0</v>
      </c>
      <c r="BG840" s="185">
        <f>IF(N840="zákl. přenesená",J840,0)</f>
        <v>0</v>
      </c>
      <c r="BH840" s="185">
        <f>IF(N840="sníž. přenesená",J840,0)</f>
        <v>0</v>
      </c>
      <c r="BI840" s="185">
        <f>IF(N840="nulová",J840,0)</f>
        <v>0</v>
      </c>
      <c r="BJ840" s="17" t="s">
        <v>79</v>
      </c>
      <c r="BK840" s="185">
        <f>ROUND(I840*H840,2)</f>
        <v>0</v>
      </c>
      <c r="BL840" s="17" t="s">
        <v>125</v>
      </c>
      <c r="BM840" s="184" t="s">
        <v>1153</v>
      </c>
    </row>
    <row r="841" spans="1:65" s="2" customFormat="1" ht="19.2">
      <c r="A841" s="34"/>
      <c r="B841" s="35"/>
      <c r="C841" s="36"/>
      <c r="D841" s="186" t="s">
        <v>127</v>
      </c>
      <c r="E841" s="36"/>
      <c r="F841" s="187" t="s">
        <v>1154</v>
      </c>
      <c r="G841" s="36"/>
      <c r="H841" s="36"/>
      <c r="I841" s="188"/>
      <c r="J841" s="36"/>
      <c r="K841" s="36"/>
      <c r="L841" s="39"/>
      <c r="M841" s="189"/>
      <c r="N841" s="190"/>
      <c r="O841" s="64"/>
      <c r="P841" s="64"/>
      <c r="Q841" s="64"/>
      <c r="R841" s="64"/>
      <c r="S841" s="64"/>
      <c r="T841" s="65"/>
      <c r="U841" s="34"/>
      <c r="V841" s="34"/>
      <c r="W841" s="34"/>
      <c r="X841" s="34"/>
      <c r="Y841" s="34"/>
      <c r="Z841" s="34"/>
      <c r="AA841" s="34"/>
      <c r="AB841" s="34"/>
      <c r="AC841" s="34"/>
      <c r="AD841" s="34"/>
      <c r="AE841" s="34"/>
      <c r="AT841" s="17" t="s">
        <v>127</v>
      </c>
      <c r="AU841" s="17" t="s">
        <v>82</v>
      </c>
    </row>
    <row r="842" spans="1:65" s="2" customFormat="1" ht="10.199999999999999">
      <c r="A842" s="34"/>
      <c r="B842" s="35"/>
      <c r="C842" s="36"/>
      <c r="D842" s="191" t="s">
        <v>129</v>
      </c>
      <c r="E842" s="36"/>
      <c r="F842" s="192" t="s">
        <v>1155</v>
      </c>
      <c r="G842" s="36"/>
      <c r="H842" s="36"/>
      <c r="I842" s="188"/>
      <c r="J842" s="36"/>
      <c r="K842" s="36"/>
      <c r="L842" s="39"/>
      <c r="M842" s="189"/>
      <c r="N842" s="190"/>
      <c r="O842" s="64"/>
      <c r="P842" s="64"/>
      <c r="Q842" s="64"/>
      <c r="R842" s="64"/>
      <c r="S842" s="64"/>
      <c r="T842" s="65"/>
      <c r="U842" s="34"/>
      <c r="V842" s="34"/>
      <c r="W842" s="34"/>
      <c r="X842" s="34"/>
      <c r="Y842" s="34"/>
      <c r="Z842" s="34"/>
      <c r="AA842" s="34"/>
      <c r="AB842" s="34"/>
      <c r="AC842" s="34"/>
      <c r="AD842" s="34"/>
      <c r="AE842" s="34"/>
      <c r="AT842" s="17" t="s">
        <v>129</v>
      </c>
      <c r="AU842" s="17" t="s">
        <v>82</v>
      </c>
    </row>
    <row r="843" spans="1:65" s="13" customFormat="1" ht="10.199999999999999">
      <c r="B843" s="193"/>
      <c r="C843" s="194"/>
      <c r="D843" s="186" t="s">
        <v>131</v>
      </c>
      <c r="E843" s="195" t="s">
        <v>19</v>
      </c>
      <c r="F843" s="196" t="s">
        <v>1156</v>
      </c>
      <c r="G843" s="194"/>
      <c r="H843" s="197">
        <v>330.39100000000002</v>
      </c>
      <c r="I843" s="198"/>
      <c r="J843" s="194"/>
      <c r="K843" s="194"/>
      <c r="L843" s="199"/>
      <c r="M843" s="200"/>
      <c r="N843" s="201"/>
      <c r="O843" s="201"/>
      <c r="P843" s="201"/>
      <c r="Q843" s="201"/>
      <c r="R843" s="201"/>
      <c r="S843" s="201"/>
      <c r="T843" s="202"/>
      <c r="AT843" s="203" t="s">
        <v>131</v>
      </c>
      <c r="AU843" s="203" t="s">
        <v>82</v>
      </c>
      <c r="AV843" s="13" t="s">
        <v>82</v>
      </c>
      <c r="AW843" s="13" t="s">
        <v>33</v>
      </c>
      <c r="AX843" s="13" t="s">
        <v>79</v>
      </c>
      <c r="AY843" s="203" t="s">
        <v>118</v>
      </c>
    </row>
    <row r="844" spans="1:65" s="2" customFormat="1" ht="14.4" customHeight="1">
      <c r="A844" s="34"/>
      <c r="B844" s="35"/>
      <c r="C844" s="173" t="s">
        <v>1157</v>
      </c>
      <c r="D844" s="173" t="s">
        <v>120</v>
      </c>
      <c r="E844" s="174" t="s">
        <v>1158</v>
      </c>
      <c r="F844" s="175" t="s">
        <v>1159</v>
      </c>
      <c r="G844" s="176" t="s">
        <v>571</v>
      </c>
      <c r="H844" s="177">
        <v>3066.973</v>
      </c>
      <c r="I844" s="178"/>
      <c r="J844" s="179">
        <f>ROUND(I844*H844,2)</f>
        <v>0</v>
      </c>
      <c r="K844" s="175" t="s">
        <v>19</v>
      </c>
      <c r="L844" s="39"/>
      <c r="M844" s="180" t="s">
        <v>19</v>
      </c>
      <c r="N844" s="181" t="s">
        <v>42</v>
      </c>
      <c r="O844" s="64"/>
      <c r="P844" s="182">
        <f>O844*H844</f>
        <v>0</v>
      </c>
      <c r="Q844" s="182">
        <v>0</v>
      </c>
      <c r="R844" s="182">
        <f>Q844*H844</f>
        <v>0</v>
      </c>
      <c r="S844" s="182">
        <v>0</v>
      </c>
      <c r="T844" s="183">
        <f>S844*H844</f>
        <v>0</v>
      </c>
      <c r="U844" s="34"/>
      <c r="V844" s="34"/>
      <c r="W844" s="34"/>
      <c r="X844" s="34"/>
      <c r="Y844" s="34"/>
      <c r="Z844" s="34"/>
      <c r="AA844" s="34"/>
      <c r="AB844" s="34"/>
      <c r="AC844" s="34"/>
      <c r="AD844" s="34"/>
      <c r="AE844" s="34"/>
      <c r="AR844" s="184" t="s">
        <v>125</v>
      </c>
      <c r="AT844" s="184" t="s">
        <v>120</v>
      </c>
      <c r="AU844" s="184" t="s">
        <v>82</v>
      </c>
      <c r="AY844" s="17" t="s">
        <v>118</v>
      </c>
      <c r="BE844" s="185">
        <f>IF(N844="základní",J844,0)</f>
        <v>0</v>
      </c>
      <c r="BF844" s="185">
        <f>IF(N844="snížená",J844,0)</f>
        <v>0</v>
      </c>
      <c r="BG844" s="185">
        <f>IF(N844="zákl. přenesená",J844,0)</f>
        <v>0</v>
      </c>
      <c r="BH844" s="185">
        <f>IF(N844="sníž. přenesená",J844,0)</f>
        <v>0</v>
      </c>
      <c r="BI844" s="185">
        <f>IF(N844="nulová",J844,0)</f>
        <v>0</v>
      </c>
      <c r="BJ844" s="17" t="s">
        <v>79</v>
      </c>
      <c r="BK844" s="185">
        <f>ROUND(I844*H844,2)</f>
        <v>0</v>
      </c>
      <c r="BL844" s="17" t="s">
        <v>125</v>
      </c>
      <c r="BM844" s="184" t="s">
        <v>1160</v>
      </c>
    </row>
    <row r="845" spans="1:65" s="2" customFormat="1" ht="10.199999999999999">
      <c r="A845" s="34"/>
      <c r="B845" s="35"/>
      <c r="C845" s="36"/>
      <c r="D845" s="186" t="s">
        <v>127</v>
      </c>
      <c r="E845" s="36"/>
      <c r="F845" s="187" t="s">
        <v>1159</v>
      </c>
      <c r="G845" s="36"/>
      <c r="H845" s="36"/>
      <c r="I845" s="188"/>
      <c r="J845" s="36"/>
      <c r="K845" s="36"/>
      <c r="L845" s="39"/>
      <c r="M845" s="189"/>
      <c r="N845" s="190"/>
      <c r="O845" s="64"/>
      <c r="P845" s="64"/>
      <c r="Q845" s="64"/>
      <c r="R845" s="64"/>
      <c r="S845" s="64"/>
      <c r="T845" s="65"/>
      <c r="U845" s="34"/>
      <c r="V845" s="34"/>
      <c r="W845" s="34"/>
      <c r="X845" s="34"/>
      <c r="Y845" s="34"/>
      <c r="Z845" s="34"/>
      <c r="AA845" s="34"/>
      <c r="AB845" s="34"/>
      <c r="AC845" s="34"/>
      <c r="AD845" s="34"/>
      <c r="AE845" s="34"/>
      <c r="AT845" s="17" t="s">
        <v>127</v>
      </c>
      <c r="AU845" s="17" t="s">
        <v>82</v>
      </c>
    </row>
    <row r="846" spans="1:65" s="13" customFormat="1" ht="10.199999999999999">
      <c r="B846" s="193"/>
      <c r="C846" s="194"/>
      <c r="D846" s="186" t="s">
        <v>131</v>
      </c>
      <c r="E846" s="195" t="s">
        <v>19</v>
      </c>
      <c r="F846" s="196" t="s">
        <v>1161</v>
      </c>
      <c r="G846" s="194"/>
      <c r="H846" s="197">
        <v>3066.973</v>
      </c>
      <c r="I846" s="198"/>
      <c r="J846" s="194"/>
      <c r="K846" s="194"/>
      <c r="L846" s="199"/>
      <c r="M846" s="200"/>
      <c r="N846" s="201"/>
      <c r="O846" s="201"/>
      <c r="P846" s="201"/>
      <c r="Q846" s="201"/>
      <c r="R846" s="201"/>
      <c r="S846" s="201"/>
      <c r="T846" s="202"/>
      <c r="AT846" s="203" t="s">
        <v>131</v>
      </c>
      <c r="AU846" s="203" t="s">
        <v>82</v>
      </c>
      <c r="AV846" s="13" t="s">
        <v>82</v>
      </c>
      <c r="AW846" s="13" t="s">
        <v>33</v>
      </c>
      <c r="AX846" s="13" t="s">
        <v>79</v>
      </c>
      <c r="AY846" s="203" t="s">
        <v>118</v>
      </c>
    </row>
    <row r="847" spans="1:65" s="12" customFormat="1" ht="25.95" customHeight="1">
      <c r="B847" s="157"/>
      <c r="C847" s="158"/>
      <c r="D847" s="159" t="s">
        <v>70</v>
      </c>
      <c r="E847" s="160" t="s">
        <v>568</v>
      </c>
      <c r="F847" s="160" t="s">
        <v>1162</v>
      </c>
      <c r="G847" s="158"/>
      <c r="H847" s="158"/>
      <c r="I847" s="161"/>
      <c r="J847" s="162">
        <f>BK847</f>
        <v>0</v>
      </c>
      <c r="K847" s="158"/>
      <c r="L847" s="163"/>
      <c r="M847" s="164"/>
      <c r="N847" s="165"/>
      <c r="O847" s="165"/>
      <c r="P847" s="166">
        <f>P848</f>
        <v>0</v>
      </c>
      <c r="Q847" s="165"/>
      <c r="R847" s="166">
        <f>R848</f>
        <v>0</v>
      </c>
      <c r="S847" s="165"/>
      <c r="T847" s="167">
        <f>T848</f>
        <v>0</v>
      </c>
      <c r="AR847" s="168" t="s">
        <v>138</v>
      </c>
      <c r="AT847" s="169" t="s">
        <v>70</v>
      </c>
      <c r="AU847" s="169" t="s">
        <v>71</v>
      </c>
      <c r="AY847" s="168" t="s">
        <v>118</v>
      </c>
      <c r="BK847" s="170">
        <f>BK848</f>
        <v>0</v>
      </c>
    </row>
    <row r="848" spans="1:65" s="12" customFormat="1" ht="22.8" customHeight="1">
      <c r="B848" s="157"/>
      <c r="C848" s="158"/>
      <c r="D848" s="159" t="s">
        <v>70</v>
      </c>
      <c r="E848" s="171" t="s">
        <v>1163</v>
      </c>
      <c r="F848" s="171" t="s">
        <v>1164</v>
      </c>
      <c r="G848" s="158"/>
      <c r="H848" s="158"/>
      <c r="I848" s="161"/>
      <c r="J848" s="172">
        <f>BK848</f>
        <v>0</v>
      </c>
      <c r="K848" s="158"/>
      <c r="L848" s="163"/>
      <c r="M848" s="164"/>
      <c r="N848" s="165"/>
      <c r="O848" s="165"/>
      <c r="P848" s="166">
        <f>SUM(P849:P852)</f>
        <v>0</v>
      </c>
      <c r="Q848" s="165"/>
      <c r="R848" s="166">
        <f>SUM(R849:R852)</f>
        <v>0</v>
      </c>
      <c r="S848" s="165"/>
      <c r="T848" s="167">
        <f>SUM(T849:T852)</f>
        <v>0</v>
      </c>
      <c r="AR848" s="168" t="s">
        <v>138</v>
      </c>
      <c r="AT848" s="169" t="s">
        <v>70</v>
      </c>
      <c r="AU848" s="169" t="s">
        <v>79</v>
      </c>
      <c r="AY848" s="168" t="s">
        <v>118</v>
      </c>
      <c r="BK848" s="170">
        <f>SUM(BK849:BK852)</f>
        <v>0</v>
      </c>
    </row>
    <row r="849" spans="1:65" s="2" customFormat="1" ht="14.4" customHeight="1">
      <c r="A849" s="34"/>
      <c r="B849" s="35"/>
      <c r="C849" s="173" t="s">
        <v>1165</v>
      </c>
      <c r="D849" s="173" t="s">
        <v>120</v>
      </c>
      <c r="E849" s="174" t="s">
        <v>1166</v>
      </c>
      <c r="F849" s="175" t="s">
        <v>1167</v>
      </c>
      <c r="G849" s="176" t="s">
        <v>123</v>
      </c>
      <c r="H849" s="177">
        <v>8</v>
      </c>
      <c r="I849" s="178"/>
      <c r="J849" s="179">
        <f>ROUND(I849*H849,2)</f>
        <v>0</v>
      </c>
      <c r="K849" s="175" t="s">
        <v>124</v>
      </c>
      <c r="L849" s="39"/>
      <c r="M849" s="180" t="s">
        <v>19</v>
      </c>
      <c r="N849" s="181" t="s">
        <v>42</v>
      </c>
      <c r="O849" s="64"/>
      <c r="P849" s="182">
        <f>O849*H849</f>
        <v>0</v>
      </c>
      <c r="Q849" s="182">
        <v>0</v>
      </c>
      <c r="R849" s="182">
        <f>Q849*H849</f>
        <v>0</v>
      </c>
      <c r="S849" s="182">
        <v>0</v>
      </c>
      <c r="T849" s="183">
        <f>S849*H849</f>
        <v>0</v>
      </c>
      <c r="U849" s="34"/>
      <c r="V849" s="34"/>
      <c r="W849" s="34"/>
      <c r="X849" s="34"/>
      <c r="Y849" s="34"/>
      <c r="Z849" s="34"/>
      <c r="AA849" s="34"/>
      <c r="AB849" s="34"/>
      <c r="AC849" s="34"/>
      <c r="AD849" s="34"/>
      <c r="AE849" s="34"/>
      <c r="AR849" s="184" t="s">
        <v>782</v>
      </c>
      <c r="AT849" s="184" t="s">
        <v>120</v>
      </c>
      <c r="AU849" s="184" t="s">
        <v>82</v>
      </c>
      <c r="AY849" s="17" t="s">
        <v>118</v>
      </c>
      <c r="BE849" s="185">
        <f>IF(N849="základní",J849,0)</f>
        <v>0</v>
      </c>
      <c r="BF849" s="185">
        <f>IF(N849="snížená",J849,0)</f>
        <v>0</v>
      </c>
      <c r="BG849" s="185">
        <f>IF(N849="zákl. přenesená",J849,0)</f>
        <v>0</v>
      </c>
      <c r="BH849" s="185">
        <f>IF(N849="sníž. přenesená",J849,0)</f>
        <v>0</v>
      </c>
      <c r="BI849" s="185">
        <f>IF(N849="nulová",J849,0)</f>
        <v>0</v>
      </c>
      <c r="BJ849" s="17" t="s">
        <v>79</v>
      </c>
      <c r="BK849" s="185">
        <f>ROUND(I849*H849,2)</f>
        <v>0</v>
      </c>
      <c r="BL849" s="17" t="s">
        <v>782</v>
      </c>
      <c r="BM849" s="184" t="s">
        <v>1168</v>
      </c>
    </row>
    <row r="850" spans="1:65" s="2" customFormat="1" ht="10.199999999999999">
      <c r="A850" s="34"/>
      <c r="B850" s="35"/>
      <c r="C850" s="36"/>
      <c r="D850" s="186" t="s">
        <v>127</v>
      </c>
      <c r="E850" s="36"/>
      <c r="F850" s="187" t="s">
        <v>1169</v>
      </c>
      <c r="G850" s="36"/>
      <c r="H850" s="36"/>
      <c r="I850" s="188"/>
      <c r="J850" s="36"/>
      <c r="K850" s="36"/>
      <c r="L850" s="39"/>
      <c r="M850" s="189"/>
      <c r="N850" s="190"/>
      <c r="O850" s="64"/>
      <c r="P850" s="64"/>
      <c r="Q850" s="64"/>
      <c r="R850" s="64"/>
      <c r="S850" s="64"/>
      <c r="T850" s="65"/>
      <c r="U850" s="34"/>
      <c r="V850" s="34"/>
      <c r="W850" s="34"/>
      <c r="X850" s="34"/>
      <c r="Y850" s="34"/>
      <c r="Z850" s="34"/>
      <c r="AA850" s="34"/>
      <c r="AB850" s="34"/>
      <c r="AC850" s="34"/>
      <c r="AD850" s="34"/>
      <c r="AE850" s="34"/>
      <c r="AT850" s="17" t="s">
        <v>127</v>
      </c>
      <c r="AU850" s="17" t="s">
        <v>82</v>
      </c>
    </row>
    <row r="851" spans="1:65" s="2" customFormat="1" ht="10.199999999999999">
      <c r="A851" s="34"/>
      <c r="B851" s="35"/>
      <c r="C851" s="36"/>
      <c r="D851" s="191" t="s">
        <v>129</v>
      </c>
      <c r="E851" s="36"/>
      <c r="F851" s="192" t="s">
        <v>1170</v>
      </c>
      <c r="G851" s="36"/>
      <c r="H851" s="36"/>
      <c r="I851" s="188"/>
      <c r="J851" s="36"/>
      <c r="K851" s="36"/>
      <c r="L851" s="39"/>
      <c r="M851" s="189"/>
      <c r="N851" s="190"/>
      <c r="O851" s="64"/>
      <c r="P851" s="64"/>
      <c r="Q851" s="64"/>
      <c r="R851" s="64"/>
      <c r="S851" s="64"/>
      <c r="T851" s="65"/>
      <c r="U851" s="34"/>
      <c r="V851" s="34"/>
      <c r="W851" s="34"/>
      <c r="X851" s="34"/>
      <c r="Y851" s="34"/>
      <c r="Z851" s="34"/>
      <c r="AA851" s="34"/>
      <c r="AB851" s="34"/>
      <c r="AC851" s="34"/>
      <c r="AD851" s="34"/>
      <c r="AE851" s="34"/>
      <c r="AT851" s="17" t="s">
        <v>129</v>
      </c>
      <c r="AU851" s="17" t="s">
        <v>82</v>
      </c>
    </row>
    <row r="852" spans="1:65" s="13" customFormat="1" ht="10.199999999999999">
      <c r="B852" s="193"/>
      <c r="C852" s="194"/>
      <c r="D852" s="186" t="s">
        <v>131</v>
      </c>
      <c r="E852" s="195" t="s">
        <v>19</v>
      </c>
      <c r="F852" s="196" t="s">
        <v>1171</v>
      </c>
      <c r="G852" s="194"/>
      <c r="H852" s="197">
        <v>8</v>
      </c>
      <c r="I852" s="198"/>
      <c r="J852" s="194"/>
      <c r="K852" s="194"/>
      <c r="L852" s="199"/>
      <c r="M852" s="225"/>
      <c r="N852" s="226"/>
      <c r="O852" s="226"/>
      <c r="P852" s="226"/>
      <c r="Q852" s="226"/>
      <c r="R852" s="226"/>
      <c r="S852" s="226"/>
      <c r="T852" s="227"/>
      <c r="AT852" s="203" t="s">
        <v>131</v>
      </c>
      <c r="AU852" s="203" t="s">
        <v>82</v>
      </c>
      <c r="AV852" s="13" t="s">
        <v>82</v>
      </c>
      <c r="AW852" s="13" t="s">
        <v>33</v>
      </c>
      <c r="AX852" s="13" t="s">
        <v>71</v>
      </c>
      <c r="AY852" s="203" t="s">
        <v>118</v>
      </c>
    </row>
    <row r="853" spans="1:65" s="2" customFormat="1" ht="6.9" customHeight="1">
      <c r="A853" s="34"/>
      <c r="B853" s="47"/>
      <c r="C853" s="48"/>
      <c r="D853" s="48"/>
      <c r="E853" s="48"/>
      <c r="F853" s="48"/>
      <c r="G853" s="48"/>
      <c r="H853" s="48"/>
      <c r="I853" s="48"/>
      <c r="J853" s="48"/>
      <c r="K853" s="48"/>
      <c r="L853" s="39"/>
      <c r="M853" s="34"/>
      <c r="O853" s="34"/>
      <c r="P853" s="34"/>
      <c r="Q853" s="34"/>
      <c r="R853" s="34"/>
      <c r="S853" s="34"/>
      <c r="T853" s="34"/>
      <c r="U853" s="34"/>
      <c r="V853" s="34"/>
      <c r="W853" s="34"/>
      <c r="X853" s="34"/>
      <c r="Y853" s="34"/>
      <c r="Z853" s="34"/>
      <c r="AA853" s="34"/>
      <c r="AB853" s="34"/>
      <c r="AC853" s="34"/>
      <c r="AD853" s="34"/>
      <c r="AE853" s="34"/>
    </row>
  </sheetData>
  <sheetProtection algorithmName="SHA-512" hashValue="vw6flztgZqUp7S0osoj3XbBhP6XyX3mFtL3ERUeTVxRG918TRyELBoMMiqgMnZZmGX+AOv7suSq93eGMG5LTtQ==" saltValue="qzPkqIDfSIuvxzyxHSVA1WX2PGlnShuxIcNdoNEOfe4Isb2AwbbwgIWbylTSdsQXAqzwOEN80XV8oksSFLYhng==" spinCount="100000" sheet="1" objects="1" scenarios="1" formatColumns="0" formatRows="0" autoFilter="0"/>
  <autoFilter ref="C88:K852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hyperlinks>
    <hyperlink ref="F94" r:id="rId1"/>
    <hyperlink ref="F98" r:id="rId2"/>
    <hyperlink ref="F101" r:id="rId3"/>
    <hyperlink ref="F106" r:id="rId4"/>
    <hyperlink ref="F114" r:id="rId5"/>
    <hyperlink ref="F117" r:id="rId6"/>
    <hyperlink ref="F145" r:id="rId7"/>
    <hyperlink ref="F153" r:id="rId8"/>
    <hyperlink ref="F160" r:id="rId9"/>
    <hyperlink ref="F164" r:id="rId10"/>
    <hyperlink ref="F173" r:id="rId11"/>
    <hyperlink ref="F177" r:id="rId12"/>
    <hyperlink ref="F181" r:id="rId13"/>
    <hyperlink ref="F193" r:id="rId14"/>
    <hyperlink ref="F206" r:id="rId15"/>
    <hyperlink ref="F210" r:id="rId16"/>
    <hyperlink ref="F232" r:id="rId17"/>
    <hyperlink ref="F238" r:id="rId18"/>
    <hyperlink ref="F257" r:id="rId19"/>
    <hyperlink ref="F261" r:id="rId20"/>
    <hyperlink ref="F274" r:id="rId21"/>
    <hyperlink ref="F295" r:id="rId22"/>
    <hyperlink ref="F302" r:id="rId23"/>
    <hyperlink ref="F305" r:id="rId24"/>
    <hyperlink ref="F308" r:id="rId25"/>
    <hyperlink ref="F313" r:id="rId26"/>
    <hyperlink ref="F317" r:id="rId27"/>
    <hyperlink ref="F320" r:id="rId28"/>
    <hyperlink ref="F323" r:id="rId29"/>
    <hyperlink ref="F328" r:id="rId30"/>
    <hyperlink ref="F332" r:id="rId31"/>
    <hyperlink ref="F335" r:id="rId32"/>
    <hyperlink ref="F338" r:id="rId33"/>
    <hyperlink ref="F341" r:id="rId34"/>
    <hyperlink ref="F345" r:id="rId35"/>
    <hyperlink ref="F349" r:id="rId36"/>
    <hyperlink ref="F353" r:id="rId37"/>
    <hyperlink ref="F357" r:id="rId38"/>
    <hyperlink ref="F361" r:id="rId39"/>
    <hyperlink ref="F393" r:id="rId40"/>
    <hyperlink ref="F429" r:id="rId41"/>
    <hyperlink ref="F433" r:id="rId42"/>
    <hyperlink ref="F437" r:id="rId43"/>
    <hyperlink ref="F440" r:id="rId44"/>
    <hyperlink ref="F445" r:id="rId45"/>
    <hyperlink ref="F469" r:id="rId46"/>
    <hyperlink ref="F475" r:id="rId47"/>
    <hyperlink ref="F507" r:id="rId48"/>
    <hyperlink ref="F515" r:id="rId49"/>
    <hyperlink ref="F523" r:id="rId50"/>
    <hyperlink ref="F531" r:id="rId51"/>
    <hyperlink ref="F537" r:id="rId52"/>
    <hyperlink ref="F561" r:id="rId53"/>
    <hyperlink ref="F565" r:id="rId54"/>
    <hyperlink ref="F569" r:id="rId55"/>
    <hyperlink ref="F573" r:id="rId56"/>
    <hyperlink ref="F577" r:id="rId57"/>
    <hyperlink ref="F581" r:id="rId58"/>
    <hyperlink ref="F588" r:id="rId59"/>
    <hyperlink ref="F595" r:id="rId60"/>
    <hyperlink ref="F602" r:id="rId61"/>
    <hyperlink ref="F609" r:id="rId62"/>
    <hyperlink ref="F629" r:id="rId63"/>
    <hyperlink ref="F632" r:id="rId64"/>
    <hyperlink ref="F635" r:id="rId65"/>
    <hyperlink ref="F639" r:id="rId66"/>
    <hyperlink ref="F644" r:id="rId67"/>
    <hyperlink ref="F672" r:id="rId68"/>
    <hyperlink ref="F677" r:id="rId69"/>
    <hyperlink ref="F682" r:id="rId70"/>
    <hyperlink ref="F686" r:id="rId71"/>
    <hyperlink ref="F698" r:id="rId72"/>
    <hyperlink ref="F702" r:id="rId73"/>
    <hyperlink ref="F706" r:id="rId74"/>
    <hyperlink ref="F710" r:id="rId75"/>
    <hyperlink ref="F716" r:id="rId76"/>
    <hyperlink ref="F720" r:id="rId77"/>
    <hyperlink ref="F724" r:id="rId78"/>
    <hyperlink ref="F728" r:id="rId79"/>
    <hyperlink ref="F748" r:id="rId80"/>
    <hyperlink ref="F753" r:id="rId81"/>
    <hyperlink ref="F756" r:id="rId82"/>
    <hyperlink ref="F759" r:id="rId83"/>
    <hyperlink ref="F762" r:id="rId84"/>
    <hyperlink ref="F769" r:id="rId85"/>
    <hyperlink ref="F777" r:id="rId86"/>
    <hyperlink ref="F782" r:id="rId87"/>
    <hyperlink ref="F787" r:id="rId88"/>
    <hyperlink ref="F794" r:id="rId89"/>
    <hyperlink ref="F808" r:id="rId90"/>
    <hyperlink ref="F812" r:id="rId91"/>
    <hyperlink ref="F816" r:id="rId92"/>
    <hyperlink ref="F821" r:id="rId93"/>
    <hyperlink ref="F826" r:id="rId94"/>
    <hyperlink ref="F830" r:id="rId95"/>
    <hyperlink ref="F834" r:id="rId96"/>
    <hyperlink ref="F839" r:id="rId97"/>
    <hyperlink ref="F842" r:id="rId98"/>
    <hyperlink ref="F851" r:id="rId99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0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18"/>
  <sheetViews>
    <sheetView showGridLines="0" workbookViewId="0"/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108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52"/>
      <c r="M2" s="352"/>
      <c r="N2" s="352"/>
      <c r="O2" s="352"/>
      <c r="P2" s="352"/>
      <c r="Q2" s="352"/>
      <c r="R2" s="352"/>
      <c r="S2" s="352"/>
      <c r="T2" s="352"/>
      <c r="U2" s="352"/>
      <c r="V2" s="352"/>
      <c r="AT2" s="17" t="s">
        <v>85</v>
      </c>
    </row>
    <row r="3" spans="1:46" s="1" customFormat="1" ht="6.9" customHeight="1">
      <c r="B3" s="101"/>
      <c r="C3" s="102"/>
      <c r="D3" s="102"/>
      <c r="E3" s="102"/>
      <c r="F3" s="102"/>
      <c r="G3" s="102"/>
      <c r="H3" s="102"/>
      <c r="I3" s="102"/>
      <c r="J3" s="102"/>
      <c r="K3" s="102"/>
      <c r="L3" s="20"/>
      <c r="AT3" s="17" t="s">
        <v>82</v>
      </c>
    </row>
    <row r="4" spans="1:46" s="1" customFormat="1" ht="24.9" customHeight="1">
      <c r="B4" s="20"/>
      <c r="D4" s="103" t="s">
        <v>86</v>
      </c>
      <c r="L4" s="20"/>
      <c r="M4" s="104" t="s">
        <v>10</v>
      </c>
      <c r="AT4" s="17" t="s">
        <v>4</v>
      </c>
    </row>
    <row r="5" spans="1:46" s="1" customFormat="1" ht="6.9" customHeight="1">
      <c r="B5" s="20"/>
      <c r="L5" s="20"/>
    </row>
    <row r="6" spans="1:46" s="1" customFormat="1" ht="12" customHeight="1">
      <c r="B6" s="20"/>
      <c r="D6" s="105" t="s">
        <v>16</v>
      </c>
      <c r="L6" s="20"/>
    </row>
    <row r="7" spans="1:46" s="1" customFormat="1" ht="14.4" customHeight="1">
      <c r="B7" s="20"/>
      <c r="E7" s="353" t="str">
        <f>'Rekapitulace stavby'!K6</f>
        <v>Dešťová kanalizace tř. Masarykova v Broumově</v>
      </c>
      <c r="F7" s="354"/>
      <c r="G7" s="354"/>
      <c r="H7" s="354"/>
      <c r="L7" s="20"/>
    </row>
    <row r="8" spans="1:46" s="2" customFormat="1" ht="12" customHeight="1">
      <c r="A8" s="34"/>
      <c r="B8" s="39"/>
      <c r="C8" s="34"/>
      <c r="D8" s="105" t="s">
        <v>87</v>
      </c>
      <c r="E8" s="34"/>
      <c r="F8" s="34"/>
      <c r="G8" s="34"/>
      <c r="H8" s="34"/>
      <c r="I8" s="34"/>
      <c r="J8" s="34"/>
      <c r="K8" s="34"/>
      <c r="L8" s="10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5.6" customHeight="1">
      <c r="A9" s="34"/>
      <c r="B9" s="39"/>
      <c r="C9" s="34"/>
      <c r="D9" s="34"/>
      <c r="E9" s="355" t="s">
        <v>1172</v>
      </c>
      <c r="F9" s="356"/>
      <c r="G9" s="356"/>
      <c r="H9" s="356"/>
      <c r="I9" s="34"/>
      <c r="J9" s="34"/>
      <c r="K9" s="34"/>
      <c r="L9" s="10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0.199999999999999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5" t="s">
        <v>18</v>
      </c>
      <c r="E11" s="34"/>
      <c r="F11" s="107" t="s">
        <v>19</v>
      </c>
      <c r="G11" s="34"/>
      <c r="H11" s="34"/>
      <c r="I11" s="105" t="s">
        <v>20</v>
      </c>
      <c r="J11" s="107" t="s">
        <v>19</v>
      </c>
      <c r="K11" s="34"/>
      <c r="L11" s="10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5" t="s">
        <v>21</v>
      </c>
      <c r="E12" s="34"/>
      <c r="F12" s="107" t="s">
        <v>22</v>
      </c>
      <c r="G12" s="34"/>
      <c r="H12" s="34"/>
      <c r="I12" s="105" t="s">
        <v>23</v>
      </c>
      <c r="J12" s="108" t="str">
        <f>'Rekapitulace stavby'!AN8</f>
        <v>9. 8. 2021</v>
      </c>
      <c r="K12" s="34"/>
      <c r="L12" s="10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8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5" t="s">
        <v>25</v>
      </c>
      <c r="E14" s="34"/>
      <c r="F14" s="34"/>
      <c r="G14" s="34"/>
      <c r="H14" s="34"/>
      <c r="I14" s="105" t="s">
        <v>26</v>
      </c>
      <c r="J14" s="107" t="s">
        <v>19</v>
      </c>
      <c r="K14" s="34"/>
      <c r="L14" s="10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7" t="s">
        <v>27</v>
      </c>
      <c r="F15" s="34"/>
      <c r="G15" s="34"/>
      <c r="H15" s="34"/>
      <c r="I15" s="105" t="s">
        <v>28</v>
      </c>
      <c r="J15" s="107" t="s">
        <v>19</v>
      </c>
      <c r="K15" s="34"/>
      <c r="L15" s="10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5" t="s">
        <v>29</v>
      </c>
      <c r="E17" s="34"/>
      <c r="F17" s="34"/>
      <c r="G17" s="34"/>
      <c r="H17" s="34"/>
      <c r="I17" s="105" t="s">
        <v>26</v>
      </c>
      <c r="J17" s="30" t="str">
        <f>'Rekapitulace stavby'!AN13</f>
        <v>Vyplň údaj</v>
      </c>
      <c r="K17" s="34"/>
      <c r="L17" s="10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57" t="str">
        <f>'Rekapitulace stavby'!E14</f>
        <v>Vyplň údaj</v>
      </c>
      <c r="F18" s="358"/>
      <c r="G18" s="358"/>
      <c r="H18" s="358"/>
      <c r="I18" s="105" t="s">
        <v>28</v>
      </c>
      <c r="J18" s="30" t="str">
        <f>'Rekapitulace stavby'!AN14</f>
        <v>Vyplň údaj</v>
      </c>
      <c r="K18" s="34"/>
      <c r="L18" s="10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5" t="s">
        <v>31</v>
      </c>
      <c r="E20" s="34"/>
      <c r="F20" s="34"/>
      <c r="G20" s="34"/>
      <c r="H20" s="34"/>
      <c r="I20" s="105" t="s">
        <v>26</v>
      </c>
      <c r="J20" s="107" t="s">
        <v>19</v>
      </c>
      <c r="K20" s="34"/>
      <c r="L20" s="10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7" t="s">
        <v>32</v>
      </c>
      <c r="F21" s="34"/>
      <c r="G21" s="34"/>
      <c r="H21" s="34"/>
      <c r="I21" s="105" t="s">
        <v>28</v>
      </c>
      <c r="J21" s="107" t="s">
        <v>19</v>
      </c>
      <c r="K21" s="34"/>
      <c r="L21" s="10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5" t="s">
        <v>34</v>
      </c>
      <c r="E23" s="34"/>
      <c r="F23" s="34"/>
      <c r="G23" s="34"/>
      <c r="H23" s="34"/>
      <c r="I23" s="105" t="s">
        <v>26</v>
      </c>
      <c r="J23" s="107" t="str">
        <f>IF('Rekapitulace stavby'!AN19="","",'Rekapitulace stavby'!AN19)</f>
        <v/>
      </c>
      <c r="K23" s="34"/>
      <c r="L23" s="10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7" t="str">
        <f>IF('Rekapitulace stavby'!E20="","",'Rekapitulace stavby'!E20)</f>
        <v xml:space="preserve"> </v>
      </c>
      <c r="F24" s="34"/>
      <c r="G24" s="34"/>
      <c r="H24" s="34"/>
      <c r="I24" s="105" t="s">
        <v>28</v>
      </c>
      <c r="J24" s="107" t="str">
        <f>IF('Rekapitulace stavby'!AN20="","",'Rekapitulace stavby'!AN20)</f>
        <v/>
      </c>
      <c r="K24" s="34"/>
      <c r="L24" s="10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5" t="s">
        <v>35</v>
      </c>
      <c r="E26" s="34"/>
      <c r="F26" s="34"/>
      <c r="G26" s="34"/>
      <c r="H26" s="34"/>
      <c r="I26" s="34"/>
      <c r="J26" s="34"/>
      <c r="K26" s="34"/>
      <c r="L26" s="10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4.4" customHeight="1">
      <c r="A27" s="109"/>
      <c r="B27" s="110"/>
      <c r="C27" s="109"/>
      <c r="D27" s="109"/>
      <c r="E27" s="359" t="s">
        <v>19</v>
      </c>
      <c r="F27" s="359"/>
      <c r="G27" s="359"/>
      <c r="H27" s="359"/>
      <c r="I27" s="109"/>
      <c r="J27" s="109"/>
      <c r="K27" s="109"/>
      <c r="L27" s="111"/>
      <c r="S27" s="109"/>
      <c r="T27" s="109"/>
      <c r="U27" s="109"/>
      <c r="V27" s="109"/>
      <c r="W27" s="109"/>
      <c r="X27" s="109"/>
      <c r="Y27" s="109"/>
      <c r="Z27" s="109"/>
      <c r="AA27" s="109"/>
      <c r="AB27" s="109"/>
      <c r="AC27" s="109"/>
      <c r="AD27" s="109"/>
      <c r="AE27" s="109"/>
    </row>
    <row r="28" spans="1:31" s="2" customFormat="1" ht="6.9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9"/>
      <c r="C29" s="34"/>
      <c r="D29" s="112"/>
      <c r="E29" s="112"/>
      <c r="F29" s="112"/>
      <c r="G29" s="112"/>
      <c r="H29" s="112"/>
      <c r="I29" s="112"/>
      <c r="J29" s="112"/>
      <c r="K29" s="112"/>
      <c r="L29" s="10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3" t="s">
        <v>37</v>
      </c>
      <c r="E30" s="34"/>
      <c r="F30" s="34"/>
      <c r="G30" s="34"/>
      <c r="H30" s="34"/>
      <c r="I30" s="34"/>
      <c r="J30" s="114">
        <f>ROUND(J82, 2)</f>
        <v>0</v>
      </c>
      <c r="K30" s="34"/>
      <c r="L30" s="10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12"/>
      <c r="E31" s="112"/>
      <c r="F31" s="112"/>
      <c r="G31" s="112"/>
      <c r="H31" s="112"/>
      <c r="I31" s="112"/>
      <c r="J31" s="112"/>
      <c r="K31" s="112"/>
      <c r="L31" s="10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9"/>
      <c r="C32" s="34"/>
      <c r="D32" s="34"/>
      <c r="E32" s="34"/>
      <c r="F32" s="115" t="s">
        <v>39</v>
      </c>
      <c r="G32" s="34"/>
      <c r="H32" s="34"/>
      <c r="I32" s="115" t="s">
        <v>38</v>
      </c>
      <c r="J32" s="115" t="s">
        <v>40</v>
      </c>
      <c r="K32" s="34"/>
      <c r="L32" s="10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customHeight="1">
      <c r="A33" s="34"/>
      <c r="B33" s="39"/>
      <c r="C33" s="34"/>
      <c r="D33" s="116" t="s">
        <v>41</v>
      </c>
      <c r="E33" s="105" t="s">
        <v>42</v>
      </c>
      <c r="F33" s="117">
        <f>ROUND((SUM(BE82:BE117)),  2)</f>
        <v>0</v>
      </c>
      <c r="G33" s="34"/>
      <c r="H33" s="34"/>
      <c r="I33" s="118">
        <v>0.21</v>
      </c>
      <c r="J33" s="117">
        <f>ROUND(((SUM(BE82:BE117))*I33),  2)</f>
        <v>0</v>
      </c>
      <c r="K33" s="34"/>
      <c r="L33" s="10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customHeight="1">
      <c r="A34" s="34"/>
      <c r="B34" s="39"/>
      <c r="C34" s="34"/>
      <c r="D34" s="34"/>
      <c r="E34" s="105" t="s">
        <v>43</v>
      </c>
      <c r="F34" s="117">
        <f>ROUND((SUM(BF82:BF117)),  2)</f>
        <v>0</v>
      </c>
      <c r="G34" s="34"/>
      <c r="H34" s="34"/>
      <c r="I34" s="118">
        <v>0.15</v>
      </c>
      <c r="J34" s="117">
        <f>ROUND(((SUM(BF82:BF117))*I34),  2)</f>
        <v>0</v>
      </c>
      <c r="K34" s="34"/>
      <c r="L34" s="10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hidden="1" customHeight="1">
      <c r="A35" s="34"/>
      <c r="B35" s="39"/>
      <c r="C35" s="34"/>
      <c r="D35" s="34"/>
      <c r="E35" s="105" t="s">
        <v>44</v>
      </c>
      <c r="F35" s="117">
        <f>ROUND((SUM(BG82:BG117)),  2)</f>
        <v>0</v>
      </c>
      <c r="G35" s="34"/>
      <c r="H35" s="34"/>
      <c r="I35" s="118">
        <v>0.21</v>
      </c>
      <c r="J35" s="117">
        <f>0</f>
        <v>0</v>
      </c>
      <c r="K35" s="34"/>
      <c r="L35" s="10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hidden="1" customHeight="1">
      <c r="A36" s="34"/>
      <c r="B36" s="39"/>
      <c r="C36" s="34"/>
      <c r="D36" s="34"/>
      <c r="E36" s="105" t="s">
        <v>45</v>
      </c>
      <c r="F36" s="117">
        <f>ROUND((SUM(BH82:BH117)),  2)</f>
        <v>0</v>
      </c>
      <c r="G36" s="34"/>
      <c r="H36" s="34"/>
      <c r="I36" s="118">
        <v>0.15</v>
      </c>
      <c r="J36" s="117">
        <f>0</f>
        <v>0</v>
      </c>
      <c r="K36" s="34"/>
      <c r="L36" s="10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05" t="s">
        <v>46</v>
      </c>
      <c r="F37" s="117">
        <f>ROUND((SUM(BI82:BI117)),  2)</f>
        <v>0</v>
      </c>
      <c r="G37" s="34"/>
      <c r="H37" s="34"/>
      <c r="I37" s="118">
        <v>0</v>
      </c>
      <c r="J37" s="117">
        <f>0</f>
        <v>0</v>
      </c>
      <c r="K37" s="34"/>
      <c r="L37" s="10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9"/>
      <c r="D39" s="120" t="s">
        <v>47</v>
      </c>
      <c r="E39" s="121"/>
      <c r="F39" s="121"/>
      <c r="G39" s="122" t="s">
        <v>48</v>
      </c>
      <c r="H39" s="123" t="s">
        <v>49</v>
      </c>
      <c r="I39" s="121"/>
      <c r="J39" s="124">
        <f>SUM(J30:J37)</f>
        <v>0</v>
      </c>
      <c r="K39" s="125"/>
      <c r="L39" s="10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126"/>
      <c r="C40" s="127"/>
      <c r="D40" s="127"/>
      <c r="E40" s="127"/>
      <c r="F40" s="127"/>
      <c r="G40" s="127"/>
      <c r="H40" s="127"/>
      <c r="I40" s="127"/>
      <c r="J40" s="127"/>
      <c r="K40" s="127"/>
      <c r="L40" s="10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" customHeight="1">
      <c r="A44" s="34"/>
      <c r="B44" s="128"/>
      <c r="C44" s="129"/>
      <c r="D44" s="129"/>
      <c r="E44" s="129"/>
      <c r="F44" s="129"/>
      <c r="G44" s="129"/>
      <c r="H44" s="129"/>
      <c r="I44" s="129"/>
      <c r="J44" s="129"/>
      <c r="K44" s="129"/>
      <c r="L44" s="106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customHeight="1">
      <c r="A45" s="34"/>
      <c r="B45" s="35"/>
      <c r="C45" s="23" t="s">
        <v>89</v>
      </c>
      <c r="D45" s="36"/>
      <c r="E45" s="36"/>
      <c r="F45" s="36"/>
      <c r="G45" s="36"/>
      <c r="H45" s="36"/>
      <c r="I45" s="36"/>
      <c r="J45" s="36"/>
      <c r="K45" s="36"/>
      <c r="L45" s="106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6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6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4.4" customHeight="1">
      <c r="A48" s="34"/>
      <c r="B48" s="35"/>
      <c r="C48" s="36"/>
      <c r="D48" s="36"/>
      <c r="E48" s="360" t="str">
        <f>E7</f>
        <v>Dešťová kanalizace tř. Masarykova v Broumově</v>
      </c>
      <c r="F48" s="361"/>
      <c r="G48" s="361"/>
      <c r="H48" s="361"/>
      <c r="I48" s="36"/>
      <c r="J48" s="36"/>
      <c r="K48" s="36"/>
      <c r="L48" s="106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87</v>
      </c>
      <c r="D49" s="36"/>
      <c r="E49" s="36"/>
      <c r="F49" s="36"/>
      <c r="G49" s="36"/>
      <c r="H49" s="36"/>
      <c r="I49" s="36"/>
      <c r="J49" s="36"/>
      <c r="K49" s="36"/>
      <c r="L49" s="106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5.6" customHeight="1">
      <c r="A50" s="34"/>
      <c r="B50" s="35"/>
      <c r="C50" s="36"/>
      <c r="D50" s="36"/>
      <c r="E50" s="332" t="str">
        <f>E9</f>
        <v>VON - Vedlejší a ostatní náklady</v>
      </c>
      <c r="F50" s="362"/>
      <c r="G50" s="362"/>
      <c r="H50" s="362"/>
      <c r="I50" s="36"/>
      <c r="J50" s="36"/>
      <c r="K50" s="36"/>
      <c r="L50" s="106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6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</v>
      </c>
      <c r="G52" s="36"/>
      <c r="H52" s="36"/>
      <c r="I52" s="29" t="s">
        <v>23</v>
      </c>
      <c r="J52" s="59" t="str">
        <f>IF(J12="","",J12)</f>
        <v>9. 8. 2021</v>
      </c>
      <c r="K52" s="36"/>
      <c r="L52" s="106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6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6.4" customHeight="1">
      <c r="A54" s="34"/>
      <c r="B54" s="35"/>
      <c r="C54" s="29" t="s">
        <v>25</v>
      </c>
      <c r="D54" s="36"/>
      <c r="E54" s="36"/>
      <c r="F54" s="27" t="str">
        <f>E15</f>
        <v>Město Broumov</v>
      </c>
      <c r="G54" s="36"/>
      <c r="H54" s="36"/>
      <c r="I54" s="29" t="s">
        <v>31</v>
      </c>
      <c r="J54" s="32" t="str">
        <f>E21</f>
        <v>Agroprojekce Litomyšl, s.r.o.</v>
      </c>
      <c r="K54" s="36"/>
      <c r="L54" s="106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6" customHeight="1">
      <c r="A55" s="34"/>
      <c r="B55" s="35"/>
      <c r="C55" s="29" t="s">
        <v>29</v>
      </c>
      <c r="D55" s="36"/>
      <c r="E55" s="36"/>
      <c r="F55" s="27" t="str">
        <f>IF(E18="","",E18)</f>
        <v>Vyplň údaj</v>
      </c>
      <c r="G55" s="36"/>
      <c r="H55" s="36"/>
      <c r="I55" s="29" t="s">
        <v>34</v>
      </c>
      <c r="J55" s="32" t="str">
        <f>E24</f>
        <v xml:space="preserve"> </v>
      </c>
      <c r="K55" s="36"/>
      <c r="L55" s="106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6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0" t="s">
        <v>90</v>
      </c>
      <c r="D57" s="131"/>
      <c r="E57" s="131"/>
      <c r="F57" s="131"/>
      <c r="G57" s="131"/>
      <c r="H57" s="131"/>
      <c r="I57" s="131"/>
      <c r="J57" s="132" t="s">
        <v>91</v>
      </c>
      <c r="K57" s="131"/>
      <c r="L57" s="106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6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8" customHeight="1">
      <c r="A59" s="34"/>
      <c r="B59" s="35"/>
      <c r="C59" s="133" t="s">
        <v>69</v>
      </c>
      <c r="D59" s="36"/>
      <c r="E59" s="36"/>
      <c r="F59" s="36"/>
      <c r="G59" s="36"/>
      <c r="H59" s="36"/>
      <c r="I59" s="36"/>
      <c r="J59" s="77">
        <f>J82</f>
        <v>0</v>
      </c>
      <c r="K59" s="36"/>
      <c r="L59" s="106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92</v>
      </c>
    </row>
    <row r="60" spans="1:47" s="9" customFormat="1" ht="24.9" customHeight="1">
      <c r="B60" s="134"/>
      <c r="C60" s="135"/>
      <c r="D60" s="136" t="s">
        <v>1173</v>
      </c>
      <c r="E60" s="137"/>
      <c r="F60" s="137"/>
      <c r="G60" s="137"/>
      <c r="H60" s="137"/>
      <c r="I60" s="137"/>
      <c r="J60" s="138">
        <f>J83</f>
        <v>0</v>
      </c>
      <c r="K60" s="135"/>
      <c r="L60" s="139"/>
    </row>
    <row r="61" spans="1:47" s="10" customFormat="1" ht="19.95" customHeight="1">
      <c r="B61" s="140"/>
      <c r="C61" s="141"/>
      <c r="D61" s="142" t="s">
        <v>1174</v>
      </c>
      <c r="E61" s="143"/>
      <c r="F61" s="143"/>
      <c r="G61" s="143"/>
      <c r="H61" s="143"/>
      <c r="I61" s="143"/>
      <c r="J61" s="144">
        <f>J84</f>
        <v>0</v>
      </c>
      <c r="K61" s="141"/>
      <c r="L61" s="145"/>
    </row>
    <row r="62" spans="1:47" s="10" customFormat="1" ht="19.95" customHeight="1">
      <c r="B62" s="140"/>
      <c r="C62" s="141"/>
      <c r="D62" s="142" t="s">
        <v>1175</v>
      </c>
      <c r="E62" s="143"/>
      <c r="F62" s="143"/>
      <c r="G62" s="143"/>
      <c r="H62" s="143"/>
      <c r="I62" s="143"/>
      <c r="J62" s="144">
        <f>J94</f>
        <v>0</v>
      </c>
      <c r="K62" s="141"/>
      <c r="L62" s="145"/>
    </row>
    <row r="63" spans="1:47" s="2" customFormat="1" ht="21.75" customHeight="1">
      <c r="A63" s="34"/>
      <c r="B63" s="35"/>
      <c r="C63" s="36"/>
      <c r="D63" s="36"/>
      <c r="E63" s="36"/>
      <c r="F63" s="36"/>
      <c r="G63" s="36"/>
      <c r="H63" s="36"/>
      <c r="I63" s="36"/>
      <c r="J63" s="36"/>
      <c r="K63" s="36"/>
      <c r="L63" s="106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4" spans="1:47" s="2" customFormat="1" ht="6.9" customHeight="1">
      <c r="A64" s="34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106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8" spans="1:31" s="2" customFormat="1" ht="6.9" customHeight="1">
      <c r="A68" s="34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106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24.9" customHeight="1">
      <c r="A69" s="34"/>
      <c r="B69" s="35"/>
      <c r="C69" s="23" t="s">
        <v>103</v>
      </c>
      <c r="D69" s="36"/>
      <c r="E69" s="36"/>
      <c r="F69" s="36"/>
      <c r="G69" s="36"/>
      <c r="H69" s="36"/>
      <c r="I69" s="36"/>
      <c r="J69" s="36"/>
      <c r="K69" s="36"/>
      <c r="L69" s="106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6.9" customHeight="1">
      <c r="A70" s="34"/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106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2" customHeight="1">
      <c r="A71" s="34"/>
      <c r="B71" s="35"/>
      <c r="C71" s="29" t="s">
        <v>16</v>
      </c>
      <c r="D71" s="36"/>
      <c r="E71" s="36"/>
      <c r="F71" s="36"/>
      <c r="G71" s="36"/>
      <c r="H71" s="36"/>
      <c r="I71" s="36"/>
      <c r="J71" s="36"/>
      <c r="K71" s="36"/>
      <c r="L71" s="106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4.4" customHeight="1">
      <c r="A72" s="34"/>
      <c r="B72" s="35"/>
      <c r="C72" s="36"/>
      <c r="D72" s="36"/>
      <c r="E72" s="360" t="str">
        <f>E7</f>
        <v>Dešťová kanalizace tř. Masarykova v Broumově</v>
      </c>
      <c r="F72" s="361"/>
      <c r="G72" s="361"/>
      <c r="H72" s="361"/>
      <c r="I72" s="36"/>
      <c r="J72" s="36"/>
      <c r="K72" s="36"/>
      <c r="L72" s="106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9" t="s">
        <v>87</v>
      </c>
      <c r="D73" s="36"/>
      <c r="E73" s="36"/>
      <c r="F73" s="36"/>
      <c r="G73" s="36"/>
      <c r="H73" s="36"/>
      <c r="I73" s="36"/>
      <c r="J73" s="36"/>
      <c r="K73" s="36"/>
      <c r="L73" s="106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5.6" customHeight="1">
      <c r="A74" s="34"/>
      <c r="B74" s="35"/>
      <c r="C74" s="36"/>
      <c r="D74" s="36"/>
      <c r="E74" s="332" t="str">
        <f>E9</f>
        <v>VON - Vedlejší a ostatní náklady</v>
      </c>
      <c r="F74" s="362"/>
      <c r="G74" s="362"/>
      <c r="H74" s="362"/>
      <c r="I74" s="36"/>
      <c r="J74" s="36"/>
      <c r="K74" s="36"/>
      <c r="L74" s="106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06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21</v>
      </c>
      <c r="D76" s="36"/>
      <c r="E76" s="36"/>
      <c r="F76" s="27" t="str">
        <f>F12</f>
        <v xml:space="preserve"> </v>
      </c>
      <c r="G76" s="36"/>
      <c r="H76" s="36"/>
      <c r="I76" s="29" t="s">
        <v>23</v>
      </c>
      <c r="J76" s="59" t="str">
        <f>IF(J12="","",J12)</f>
        <v>9. 8. 2021</v>
      </c>
      <c r="K76" s="36"/>
      <c r="L76" s="10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0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26.4" customHeight="1">
      <c r="A78" s="34"/>
      <c r="B78" s="35"/>
      <c r="C78" s="29" t="s">
        <v>25</v>
      </c>
      <c r="D78" s="36"/>
      <c r="E78" s="36"/>
      <c r="F78" s="27" t="str">
        <f>E15</f>
        <v>Město Broumov</v>
      </c>
      <c r="G78" s="36"/>
      <c r="H78" s="36"/>
      <c r="I78" s="29" t="s">
        <v>31</v>
      </c>
      <c r="J78" s="32" t="str">
        <f>E21</f>
        <v>Agroprojekce Litomyšl, s.r.o.</v>
      </c>
      <c r="K78" s="36"/>
      <c r="L78" s="106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5.6" customHeight="1">
      <c r="A79" s="34"/>
      <c r="B79" s="35"/>
      <c r="C79" s="29" t="s">
        <v>29</v>
      </c>
      <c r="D79" s="36"/>
      <c r="E79" s="36"/>
      <c r="F79" s="27" t="str">
        <f>IF(E18="","",E18)</f>
        <v>Vyplň údaj</v>
      </c>
      <c r="G79" s="36"/>
      <c r="H79" s="36"/>
      <c r="I79" s="29" t="s">
        <v>34</v>
      </c>
      <c r="J79" s="32" t="str">
        <f>E24</f>
        <v xml:space="preserve"> </v>
      </c>
      <c r="K79" s="36"/>
      <c r="L79" s="106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0.3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06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11" customFormat="1" ht="29.25" customHeight="1">
      <c r="A81" s="146"/>
      <c r="B81" s="147"/>
      <c r="C81" s="148" t="s">
        <v>104</v>
      </c>
      <c r="D81" s="149" t="s">
        <v>56</v>
      </c>
      <c r="E81" s="149" t="s">
        <v>52</v>
      </c>
      <c r="F81" s="149" t="s">
        <v>53</v>
      </c>
      <c r="G81" s="149" t="s">
        <v>105</v>
      </c>
      <c r="H81" s="149" t="s">
        <v>106</v>
      </c>
      <c r="I81" s="149" t="s">
        <v>107</v>
      </c>
      <c r="J81" s="149" t="s">
        <v>91</v>
      </c>
      <c r="K81" s="150" t="s">
        <v>108</v>
      </c>
      <c r="L81" s="151"/>
      <c r="M81" s="68" t="s">
        <v>19</v>
      </c>
      <c r="N81" s="69" t="s">
        <v>41</v>
      </c>
      <c r="O81" s="69" t="s">
        <v>109</v>
      </c>
      <c r="P81" s="69" t="s">
        <v>110</v>
      </c>
      <c r="Q81" s="69" t="s">
        <v>111</v>
      </c>
      <c r="R81" s="69" t="s">
        <v>112</v>
      </c>
      <c r="S81" s="69" t="s">
        <v>113</v>
      </c>
      <c r="T81" s="70" t="s">
        <v>114</v>
      </c>
      <c r="U81" s="146"/>
      <c r="V81" s="146"/>
      <c r="W81" s="146"/>
      <c r="X81" s="146"/>
      <c r="Y81" s="146"/>
      <c r="Z81" s="146"/>
      <c r="AA81" s="146"/>
      <c r="AB81" s="146"/>
      <c r="AC81" s="146"/>
      <c r="AD81" s="146"/>
      <c r="AE81" s="146"/>
    </row>
    <row r="82" spans="1:65" s="2" customFormat="1" ht="22.8" customHeight="1">
      <c r="A82" s="34"/>
      <c r="B82" s="35"/>
      <c r="C82" s="75" t="s">
        <v>115</v>
      </c>
      <c r="D82" s="36"/>
      <c r="E82" s="36"/>
      <c r="F82" s="36"/>
      <c r="G82" s="36"/>
      <c r="H82" s="36"/>
      <c r="I82" s="36"/>
      <c r="J82" s="152">
        <f>BK82</f>
        <v>0</v>
      </c>
      <c r="K82" s="36"/>
      <c r="L82" s="39"/>
      <c r="M82" s="71"/>
      <c r="N82" s="153"/>
      <c r="O82" s="72"/>
      <c r="P82" s="154">
        <f>P83</f>
        <v>0</v>
      </c>
      <c r="Q82" s="72"/>
      <c r="R82" s="154">
        <f>R83</f>
        <v>0</v>
      </c>
      <c r="S82" s="72"/>
      <c r="T82" s="155">
        <f>T83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T82" s="17" t="s">
        <v>70</v>
      </c>
      <c r="AU82" s="17" t="s">
        <v>92</v>
      </c>
      <c r="BK82" s="156">
        <f>BK83</f>
        <v>0</v>
      </c>
    </row>
    <row r="83" spans="1:65" s="12" customFormat="1" ht="25.95" customHeight="1">
      <c r="B83" s="157"/>
      <c r="C83" s="158"/>
      <c r="D83" s="159" t="s">
        <v>70</v>
      </c>
      <c r="E83" s="160" t="s">
        <v>1176</v>
      </c>
      <c r="F83" s="160" t="s">
        <v>1177</v>
      </c>
      <c r="G83" s="158"/>
      <c r="H83" s="158"/>
      <c r="I83" s="161"/>
      <c r="J83" s="162">
        <f>BK83</f>
        <v>0</v>
      </c>
      <c r="K83" s="158"/>
      <c r="L83" s="163"/>
      <c r="M83" s="164"/>
      <c r="N83" s="165"/>
      <c r="O83" s="165"/>
      <c r="P83" s="166">
        <f>P84+P94</f>
        <v>0</v>
      </c>
      <c r="Q83" s="165"/>
      <c r="R83" s="166">
        <f>R84+R94</f>
        <v>0</v>
      </c>
      <c r="S83" s="165"/>
      <c r="T83" s="167">
        <f>T84+T94</f>
        <v>0</v>
      </c>
      <c r="AR83" s="168" t="s">
        <v>147</v>
      </c>
      <c r="AT83" s="169" t="s">
        <v>70</v>
      </c>
      <c r="AU83" s="169" t="s">
        <v>71</v>
      </c>
      <c r="AY83" s="168" t="s">
        <v>118</v>
      </c>
      <c r="BK83" s="170">
        <f>BK84+BK94</f>
        <v>0</v>
      </c>
    </row>
    <row r="84" spans="1:65" s="12" customFormat="1" ht="22.8" customHeight="1">
      <c r="B84" s="157"/>
      <c r="C84" s="158"/>
      <c r="D84" s="159" t="s">
        <v>70</v>
      </c>
      <c r="E84" s="171" t="s">
        <v>1178</v>
      </c>
      <c r="F84" s="171" t="s">
        <v>1179</v>
      </c>
      <c r="G84" s="158"/>
      <c r="H84" s="158"/>
      <c r="I84" s="161"/>
      <c r="J84" s="172">
        <f>BK84</f>
        <v>0</v>
      </c>
      <c r="K84" s="158"/>
      <c r="L84" s="163"/>
      <c r="M84" s="164"/>
      <c r="N84" s="165"/>
      <c r="O84" s="165"/>
      <c r="P84" s="166">
        <f>SUM(P85:P93)</f>
        <v>0</v>
      </c>
      <c r="Q84" s="165"/>
      <c r="R84" s="166">
        <f>SUM(R85:R93)</f>
        <v>0</v>
      </c>
      <c r="S84" s="165"/>
      <c r="T84" s="167">
        <f>SUM(T85:T93)</f>
        <v>0</v>
      </c>
      <c r="AR84" s="168" t="s">
        <v>147</v>
      </c>
      <c r="AT84" s="169" t="s">
        <v>70</v>
      </c>
      <c r="AU84" s="169" t="s">
        <v>79</v>
      </c>
      <c r="AY84" s="168" t="s">
        <v>118</v>
      </c>
      <c r="BK84" s="170">
        <f>SUM(BK85:BK93)</f>
        <v>0</v>
      </c>
    </row>
    <row r="85" spans="1:65" s="2" customFormat="1" ht="14.4" customHeight="1">
      <c r="A85" s="34"/>
      <c r="B85" s="35"/>
      <c r="C85" s="173" t="s">
        <v>79</v>
      </c>
      <c r="D85" s="173" t="s">
        <v>120</v>
      </c>
      <c r="E85" s="174" t="s">
        <v>1180</v>
      </c>
      <c r="F85" s="175" t="s">
        <v>1181</v>
      </c>
      <c r="G85" s="176" t="s">
        <v>1182</v>
      </c>
      <c r="H85" s="177">
        <v>1</v>
      </c>
      <c r="I85" s="178"/>
      <c r="J85" s="179">
        <f>ROUND(I85*H85,2)</f>
        <v>0</v>
      </c>
      <c r="K85" s="175" t="s">
        <v>19</v>
      </c>
      <c r="L85" s="39"/>
      <c r="M85" s="180" t="s">
        <v>19</v>
      </c>
      <c r="N85" s="181" t="s">
        <v>42</v>
      </c>
      <c r="O85" s="64"/>
      <c r="P85" s="182">
        <f>O85*H85</f>
        <v>0</v>
      </c>
      <c r="Q85" s="182">
        <v>0</v>
      </c>
      <c r="R85" s="182">
        <f>Q85*H85</f>
        <v>0</v>
      </c>
      <c r="S85" s="182">
        <v>0</v>
      </c>
      <c r="T85" s="183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84" t="s">
        <v>1183</v>
      </c>
      <c r="AT85" s="184" t="s">
        <v>120</v>
      </c>
      <c r="AU85" s="184" t="s">
        <v>82</v>
      </c>
      <c r="AY85" s="17" t="s">
        <v>118</v>
      </c>
      <c r="BE85" s="185">
        <f>IF(N85="základní",J85,0)</f>
        <v>0</v>
      </c>
      <c r="BF85" s="185">
        <f>IF(N85="snížená",J85,0)</f>
        <v>0</v>
      </c>
      <c r="BG85" s="185">
        <f>IF(N85="zákl. přenesená",J85,0)</f>
        <v>0</v>
      </c>
      <c r="BH85" s="185">
        <f>IF(N85="sníž. přenesená",J85,0)</f>
        <v>0</v>
      </c>
      <c r="BI85" s="185">
        <f>IF(N85="nulová",J85,0)</f>
        <v>0</v>
      </c>
      <c r="BJ85" s="17" t="s">
        <v>79</v>
      </c>
      <c r="BK85" s="185">
        <f>ROUND(I85*H85,2)</f>
        <v>0</v>
      </c>
      <c r="BL85" s="17" t="s">
        <v>1183</v>
      </c>
      <c r="BM85" s="184" t="s">
        <v>1184</v>
      </c>
    </row>
    <row r="86" spans="1:65" s="2" customFormat="1" ht="10.199999999999999">
      <c r="A86" s="34"/>
      <c r="B86" s="35"/>
      <c r="C86" s="36"/>
      <c r="D86" s="186" t="s">
        <v>127</v>
      </c>
      <c r="E86" s="36"/>
      <c r="F86" s="187" t="s">
        <v>1181</v>
      </c>
      <c r="G86" s="36"/>
      <c r="H86" s="36"/>
      <c r="I86" s="188"/>
      <c r="J86" s="36"/>
      <c r="K86" s="36"/>
      <c r="L86" s="39"/>
      <c r="M86" s="189"/>
      <c r="N86" s="190"/>
      <c r="O86" s="64"/>
      <c r="P86" s="64"/>
      <c r="Q86" s="64"/>
      <c r="R86" s="64"/>
      <c r="S86" s="64"/>
      <c r="T86" s="65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127</v>
      </c>
      <c r="AU86" s="17" t="s">
        <v>82</v>
      </c>
    </row>
    <row r="87" spans="1:65" s="2" customFormat="1" ht="48">
      <c r="A87" s="34"/>
      <c r="B87" s="35"/>
      <c r="C87" s="36"/>
      <c r="D87" s="186" t="s">
        <v>252</v>
      </c>
      <c r="E87" s="36"/>
      <c r="F87" s="214" t="s">
        <v>1185</v>
      </c>
      <c r="G87" s="36"/>
      <c r="H87" s="36"/>
      <c r="I87" s="188"/>
      <c r="J87" s="36"/>
      <c r="K87" s="36"/>
      <c r="L87" s="39"/>
      <c r="M87" s="189"/>
      <c r="N87" s="190"/>
      <c r="O87" s="64"/>
      <c r="P87" s="64"/>
      <c r="Q87" s="64"/>
      <c r="R87" s="64"/>
      <c r="S87" s="64"/>
      <c r="T87" s="65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7" t="s">
        <v>252</v>
      </c>
      <c r="AU87" s="17" t="s">
        <v>82</v>
      </c>
    </row>
    <row r="88" spans="1:65" s="2" customFormat="1" ht="14.4" customHeight="1">
      <c r="A88" s="34"/>
      <c r="B88" s="35"/>
      <c r="C88" s="173" t="s">
        <v>82</v>
      </c>
      <c r="D88" s="173" t="s">
        <v>120</v>
      </c>
      <c r="E88" s="174" t="s">
        <v>1186</v>
      </c>
      <c r="F88" s="175" t="s">
        <v>1187</v>
      </c>
      <c r="G88" s="176" t="s">
        <v>1182</v>
      </c>
      <c r="H88" s="177">
        <v>1</v>
      </c>
      <c r="I88" s="178"/>
      <c r="J88" s="179">
        <f>ROUND(I88*H88,2)</f>
        <v>0</v>
      </c>
      <c r="K88" s="175" t="s">
        <v>19</v>
      </c>
      <c r="L88" s="39"/>
      <c r="M88" s="180" t="s">
        <v>19</v>
      </c>
      <c r="N88" s="181" t="s">
        <v>42</v>
      </c>
      <c r="O88" s="64"/>
      <c r="P88" s="182">
        <f>O88*H88</f>
        <v>0</v>
      </c>
      <c r="Q88" s="182">
        <v>0</v>
      </c>
      <c r="R88" s="182">
        <f>Q88*H88</f>
        <v>0</v>
      </c>
      <c r="S88" s="182">
        <v>0</v>
      </c>
      <c r="T88" s="183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84" t="s">
        <v>1183</v>
      </c>
      <c r="AT88" s="184" t="s">
        <v>120</v>
      </c>
      <c r="AU88" s="184" t="s">
        <v>82</v>
      </c>
      <c r="AY88" s="17" t="s">
        <v>118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17" t="s">
        <v>79</v>
      </c>
      <c r="BK88" s="185">
        <f>ROUND(I88*H88,2)</f>
        <v>0</v>
      </c>
      <c r="BL88" s="17" t="s">
        <v>1183</v>
      </c>
      <c r="BM88" s="184" t="s">
        <v>1188</v>
      </c>
    </row>
    <row r="89" spans="1:65" s="2" customFormat="1" ht="10.199999999999999">
      <c r="A89" s="34"/>
      <c r="B89" s="35"/>
      <c r="C89" s="36"/>
      <c r="D89" s="186" t="s">
        <v>127</v>
      </c>
      <c r="E89" s="36"/>
      <c r="F89" s="187" t="s">
        <v>1187</v>
      </c>
      <c r="G89" s="36"/>
      <c r="H89" s="36"/>
      <c r="I89" s="188"/>
      <c r="J89" s="36"/>
      <c r="K89" s="36"/>
      <c r="L89" s="39"/>
      <c r="M89" s="189"/>
      <c r="N89" s="190"/>
      <c r="O89" s="64"/>
      <c r="P89" s="64"/>
      <c r="Q89" s="64"/>
      <c r="R89" s="64"/>
      <c r="S89" s="64"/>
      <c r="T89" s="65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127</v>
      </c>
      <c r="AU89" s="17" t="s">
        <v>82</v>
      </c>
    </row>
    <row r="90" spans="1:65" s="2" customFormat="1" ht="38.4">
      <c r="A90" s="34"/>
      <c r="B90" s="35"/>
      <c r="C90" s="36"/>
      <c r="D90" s="186" t="s">
        <v>252</v>
      </c>
      <c r="E90" s="36"/>
      <c r="F90" s="214" t="s">
        <v>1189</v>
      </c>
      <c r="G90" s="36"/>
      <c r="H90" s="36"/>
      <c r="I90" s="188"/>
      <c r="J90" s="36"/>
      <c r="K90" s="36"/>
      <c r="L90" s="39"/>
      <c r="M90" s="189"/>
      <c r="N90" s="190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252</v>
      </c>
      <c r="AU90" s="17" t="s">
        <v>82</v>
      </c>
    </row>
    <row r="91" spans="1:65" s="2" customFormat="1" ht="14.4" customHeight="1">
      <c r="A91" s="34"/>
      <c r="B91" s="35"/>
      <c r="C91" s="173" t="s">
        <v>138</v>
      </c>
      <c r="D91" s="173" t="s">
        <v>120</v>
      </c>
      <c r="E91" s="174" t="s">
        <v>1190</v>
      </c>
      <c r="F91" s="175" t="s">
        <v>1191</v>
      </c>
      <c r="G91" s="176" t="s">
        <v>1182</v>
      </c>
      <c r="H91" s="177">
        <v>1</v>
      </c>
      <c r="I91" s="178"/>
      <c r="J91" s="179">
        <f>ROUND(I91*H91,2)</f>
        <v>0</v>
      </c>
      <c r="K91" s="175" t="s">
        <v>19</v>
      </c>
      <c r="L91" s="39"/>
      <c r="M91" s="180" t="s">
        <v>19</v>
      </c>
      <c r="N91" s="181" t="s">
        <v>42</v>
      </c>
      <c r="O91" s="64"/>
      <c r="P91" s="182">
        <f>O91*H91</f>
        <v>0</v>
      </c>
      <c r="Q91" s="182">
        <v>0</v>
      </c>
      <c r="R91" s="182">
        <f>Q91*H91</f>
        <v>0</v>
      </c>
      <c r="S91" s="182">
        <v>0</v>
      </c>
      <c r="T91" s="183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4" t="s">
        <v>1183</v>
      </c>
      <c r="AT91" s="184" t="s">
        <v>120</v>
      </c>
      <c r="AU91" s="184" t="s">
        <v>82</v>
      </c>
      <c r="AY91" s="17" t="s">
        <v>118</v>
      </c>
      <c r="BE91" s="185">
        <f>IF(N91="základní",J91,0)</f>
        <v>0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17" t="s">
        <v>79</v>
      </c>
      <c r="BK91" s="185">
        <f>ROUND(I91*H91,2)</f>
        <v>0</v>
      </c>
      <c r="BL91" s="17" t="s">
        <v>1183</v>
      </c>
      <c r="BM91" s="184" t="s">
        <v>1192</v>
      </c>
    </row>
    <row r="92" spans="1:65" s="2" customFormat="1" ht="10.199999999999999">
      <c r="A92" s="34"/>
      <c r="B92" s="35"/>
      <c r="C92" s="36"/>
      <c r="D92" s="186" t="s">
        <v>127</v>
      </c>
      <c r="E92" s="36"/>
      <c r="F92" s="187" t="s">
        <v>1193</v>
      </c>
      <c r="G92" s="36"/>
      <c r="H92" s="36"/>
      <c r="I92" s="188"/>
      <c r="J92" s="36"/>
      <c r="K92" s="36"/>
      <c r="L92" s="39"/>
      <c r="M92" s="189"/>
      <c r="N92" s="190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127</v>
      </c>
      <c r="AU92" s="17" t="s">
        <v>82</v>
      </c>
    </row>
    <row r="93" spans="1:65" s="2" customFormat="1" ht="19.2">
      <c r="A93" s="34"/>
      <c r="B93" s="35"/>
      <c r="C93" s="36"/>
      <c r="D93" s="186" t="s">
        <v>252</v>
      </c>
      <c r="E93" s="36"/>
      <c r="F93" s="214" t="s">
        <v>1194</v>
      </c>
      <c r="G93" s="36"/>
      <c r="H93" s="36"/>
      <c r="I93" s="188"/>
      <c r="J93" s="36"/>
      <c r="K93" s="36"/>
      <c r="L93" s="39"/>
      <c r="M93" s="189"/>
      <c r="N93" s="190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252</v>
      </c>
      <c r="AU93" s="17" t="s">
        <v>82</v>
      </c>
    </row>
    <row r="94" spans="1:65" s="12" customFormat="1" ht="22.8" customHeight="1">
      <c r="B94" s="157"/>
      <c r="C94" s="158"/>
      <c r="D94" s="159" t="s">
        <v>70</v>
      </c>
      <c r="E94" s="171" t="s">
        <v>1195</v>
      </c>
      <c r="F94" s="171" t="s">
        <v>1196</v>
      </c>
      <c r="G94" s="158"/>
      <c r="H94" s="158"/>
      <c r="I94" s="161"/>
      <c r="J94" s="172">
        <f>BK94</f>
        <v>0</v>
      </c>
      <c r="K94" s="158"/>
      <c r="L94" s="163"/>
      <c r="M94" s="164"/>
      <c r="N94" s="165"/>
      <c r="O94" s="165"/>
      <c r="P94" s="166">
        <f>SUM(P95:P117)</f>
        <v>0</v>
      </c>
      <c r="Q94" s="165"/>
      <c r="R94" s="166">
        <f>SUM(R95:R117)</f>
        <v>0</v>
      </c>
      <c r="S94" s="165"/>
      <c r="T94" s="167">
        <f>SUM(T95:T117)</f>
        <v>0</v>
      </c>
      <c r="AR94" s="168" t="s">
        <v>125</v>
      </c>
      <c r="AT94" s="169" t="s">
        <v>70</v>
      </c>
      <c r="AU94" s="169" t="s">
        <v>79</v>
      </c>
      <c r="AY94" s="168" t="s">
        <v>118</v>
      </c>
      <c r="BK94" s="170">
        <f>SUM(BK95:BK117)</f>
        <v>0</v>
      </c>
    </row>
    <row r="95" spans="1:65" s="2" customFormat="1" ht="22.2" customHeight="1">
      <c r="A95" s="34"/>
      <c r="B95" s="35"/>
      <c r="C95" s="173" t="s">
        <v>125</v>
      </c>
      <c r="D95" s="173" t="s">
        <v>120</v>
      </c>
      <c r="E95" s="174" t="s">
        <v>1197</v>
      </c>
      <c r="F95" s="175" t="s">
        <v>1198</v>
      </c>
      <c r="G95" s="176" t="s">
        <v>1182</v>
      </c>
      <c r="H95" s="177">
        <v>1</v>
      </c>
      <c r="I95" s="178"/>
      <c r="J95" s="179">
        <f>ROUND(I95*H95,2)</f>
        <v>0</v>
      </c>
      <c r="K95" s="175" t="s">
        <v>19</v>
      </c>
      <c r="L95" s="39"/>
      <c r="M95" s="180" t="s">
        <v>19</v>
      </c>
      <c r="N95" s="181" t="s">
        <v>42</v>
      </c>
      <c r="O95" s="64"/>
      <c r="P95" s="182">
        <f>O95*H95</f>
        <v>0</v>
      </c>
      <c r="Q95" s="182">
        <v>0</v>
      </c>
      <c r="R95" s="182">
        <f>Q95*H95</f>
        <v>0</v>
      </c>
      <c r="S95" s="182">
        <v>0</v>
      </c>
      <c r="T95" s="183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4" t="s">
        <v>1183</v>
      </c>
      <c r="AT95" s="184" t="s">
        <v>120</v>
      </c>
      <c r="AU95" s="184" t="s">
        <v>82</v>
      </c>
      <c r="AY95" s="17" t="s">
        <v>118</v>
      </c>
      <c r="BE95" s="185">
        <f>IF(N95="základní",J95,0)</f>
        <v>0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17" t="s">
        <v>79</v>
      </c>
      <c r="BK95" s="185">
        <f>ROUND(I95*H95,2)</f>
        <v>0</v>
      </c>
      <c r="BL95" s="17" t="s">
        <v>1183</v>
      </c>
      <c r="BM95" s="184" t="s">
        <v>1199</v>
      </c>
    </row>
    <row r="96" spans="1:65" s="2" customFormat="1" ht="19.2">
      <c r="A96" s="34"/>
      <c r="B96" s="35"/>
      <c r="C96" s="36"/>
      <c r="D96" s="186" t="s">
        <v>127</v>
      </c>
      <c r="E96" s="36"/>
      <c r="F96" s="187" t="s">
        <v>1198</v>
      </c>
      <c r="G96" s="36"/>
      <c r="H96" s="36"/>
      <c r="I96" s="188"/>
      <c r="J96" s="36"/>
      <c r="K96" s="36"/>
      <c r="L96" s="39"/>
      <c r="M96" s="189"/>
      <c r="N96" s="190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127</v>
      </c>
      <c r="AU96" s="17" t="s">
        <v>82</v>
      </c>
    </row>
    <row r="97" spans="1:65" s="2" customFormat="1" ht="19.2">
      <c r="A97" s="34"/>
      <c r="B97" s="35"/>
      <c r="C97" s="36"/>
      <c r="D97" s="186" t="s">
        <v>252</v>
      </c>
      <c r="E97" s="36"/>
      <c r="F97" s="214" t="s">
        <v>1200</v>
      </c>
      <c r="G97" s="36"/>
      <c r="H97" s="36"/>
      <c r="I97" s="188"/>
      <c r="J97" s="36"/>
      <c r="K97" s="36"/>
      <c r="L97" s="39"/>
      <c r="M97" s="189"/>
      <c r="N97" s="190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252</v>
      </c>
      <c r="AU97" s="17" t="s">
        <v>82</v>
      </c>
    </row>
    <row r="98" spans="1:65" s="2" customFormat="1" ht="14.4" customHeight="1">
      <c r="A98" s="34"/>
      <c r="B98" s="35"/>
      <c r="C98" s="173" t="s">
        <v>147</v>
      </c>
      <c r="D98" s="173" t="s">
        <v>120</v>
      </c>
      <c r="E98" s="174" t="s">
        <v>1201</v>
      </c>
      <c r="F98" s="175" t="s">
        <v>1202</v>
      </c>
      <c r="G98" s="176" t="s">
        <v>1182</v>
      </c>
      <c r="H98" s="177">
        <v>1</v>
      </c>
      <c r="I98" s="178"/>
      <c r="J98" s="179">
        <f>ROUND(I98*H98,2)</f>
        <v>0</v>
      </c>
      <c r="K98" s="175" t="s">
        <v>19</v>
      </c>
      <c r="L98" s="39"/>
      <c r="M98" s="180" t="s">
        <v>19</v>
      </c>
      <c r="N98" s="181" t="s">
        <v>42</v>
      </c>
      <c r="O98" s="64"/>
      <c r="P98" s="182">
        <f>O98*H98</f>
        <v>0</v>
      </c>
      <c r="Q98" s="182">
        <v>0</v>
      </c>
      <c r="R98" s="182">
        <f>Q98*H98</f>
        <v>0</v>
      </c>
      <c r="S98" s="182">
        <v>0</v>
      </c>
      <c r="T98" s="183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4" t="s">
        <v>1183</v>
      </c>
      <c r="AT98" s="184" t="s">
        <v>120</v>
      </c>
      <c r="AU98" s="184" t="s">
        <v>82</v>
      </c>
      <c r="AY98" s="17" t="s">
        <v>118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17" t="s">
        <v>79</v>
      </c>
      <c r="BK98" s="185">
        <f>ROUND(I98*H98,2)</f>
        <v>0</v>
      </c>
      <c r="BL98" s="17" t="s">
        <v>1183</v>
      </c>
      <c r="BM98" s="184" t="s">
        <v>1203</v>
      </c>
    </row>
    <row r="99" spans="1:65" s="2" customFormat="1" ht="10.199999999999999">
      <c r="A99" s="34"/>
      <c r="B99" s="35"/>
      <c r="C99" s="36"/>
      <c r="D99" s="186" t="s">
        <v>127</v>
      </c>
      <c r="E99" s="36"/>
      <c r="F99" s="187" t="s">
        <v>1204</v>
      </c>
      <c r="G99" s="36"/>
      <c r="H99" s="36"/>
      <c r="I99" s="188"/>
      <c r="J99" s="36"/>
      <c r="K99" s="36"/>
      <c r="L99" s="39"/>
      <c r="M99" s="189"/>
      <c r="N99" s="190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127</v>
      </c>
      <c r="AU99" s="17" t="s">
        <v>82</v>
      </c>
    </row>
    <row r="100" spans="1:65" s="2" customFormat="1" ht="28.8">
      <c r="A100" s="34"/>
      <c r="B100" s="35"/>
      <c r="C100" s="36"/>
      <c r="D100" s="186" t="s">
        <v>252</v>
      </c>
      <c r="E100" s="36"/>
      <c r="F100" s="214" t="s">
        <v>1205</v>
      </c>
      <c r="G100" s="36"/>
      <c r="H100" s="36"/>
      <c r="I100" s="188"/>
      <c r="J100" s="36"/>
      <c r="K100" s="36"/>
      <c r="L100" s="39"/>
      <c r="M100" s="189"/>
      <c r="N100" s="190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252</v>
      </c>
      <c r="AU100" s="17" t="s">
        <v>82</v>
      </c>
    </row>
    <row r="101" spans="1:65" s="2" customFormat="1" ht="14.4" customHeight="1">
      <c r="A101" s="34"/>
      <c r="B101" s="35"/>
      <c r="C101" s="173" t="s">
        <v>159</v>
      </c>
      <c r="D101" s="173" t="s">
        <v>120</v>
      </c>
      <c r="E101" s="174" t="s">
        <v>1206</v>
      </c>
      <c r="F101" s="175" t="s">
        <v>1207</v>
      </c>
      <c r="G101" s="176" t="s">
        <v>1182</v>
      </c>
      <c r="H101" s="177">
        <v>1</v>
      </c>
      <c r="I101" s="178"/>
      <c r="J101" s="179">
        <f>ROUND(I101*H101,2)</f>
        <v>0</v>
      </c>
      <c r="K101" s="175" t="s">
        <v>19</v>
      </c>
      <c r="L101" s="39"/>
      <c r="M101" s="180" t="s">
        <v>19</v>
      </c>
      <c r="N101" s="181" t="s">
        <v>42</v>
      </c>
      <c r="O101" s="64"/>
      <c r="P101" s="182">
        <f>O101*H101</f>
        <v>0</v>
      </c>
      <c r="Q101" s="182">
        <v>0</v>
      </c>
      <c r="R101" s="182">
        <f>Q101*H101</f>
        <v>0</v>
      </c>
      <c r="S101" s="182">
        <v>0</v>
      </c>
      <c r="T101" s="183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84" t="s">
        <v>1183</v>
      </c>
      <c r="AT101" s="184" t="s">
        <v>120</v>
      </c>
      <c r="AU101" s="184" t="s">
        <v>82</v>
      </c>
      <c r="AY101" s="17" t="s">
        <v>118</v>
      </c>
      <c r="BE101" s="185">
        <f>IF(N101="základní",J101,0)</f>
        <v>0</v>
      </c>
      <c r="BF101" s="185">
        <f>IF(N101="snížená",J101,0)</f>
        <v>0</v>
      </c>
      <c r="BG101" s="185">
        <f>IF(N101="zákl. přenesená",J101,0)</f>
        <v>0</v>
      </c>
      <c r="BH101" s="185">
        <f>IF(N101="sníž. přenesená",J101,0)</f>
        <v>0</v>
      </c>
      <c r="BI101" s="185">
        <f>IF(N101="nulová",J101,0)</f>
        <v>0</v>
      </c>
      <c r="BJ101" s="17" t="s">
        <v>79</v>
      </c>
      <c r="BK101" s="185">
        <f>ROUND(I101*H101,2)</f>
        <v>0</v>
      </c>
      <c r="BL101" s="17" t="s">
        <v>1183</v>
      </c>
      <c r="BM101" s="184" t="s">
        <v>1208</v>
      </c>
    </row>
    <row r="102" spans="1:65" s="2" customFormat="1" ht="10.199999999999999">
      <c r="A102" s="34"/>
      <c r="B102" s="35"/>
      <c r="C102" s="36"/>
      <c r="D102" s="186" t="s">
        <v>127</v>
      </c>
      <c r="E102" s="36"/>
      <c r="F102" s="187" t="s">
        <v>1207</v>
      </c>
      <c r="G102" s="36"/>
      <c r="H102" s="36"/>
      <c r="I102" s="188"/>
      <c r="J102" s="36"/>
      <c r="K102" s="36"/>
      <c r="L102" s="39"/>
      <c r="M102" s="189"/>
      <c r="N102" s="190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127</v>
      </c>
      <c r="AU102" s="17" t="s">
        <v>82</v>
      </c>
    </row>
    <row r="103" spans="1:65" s="2" customFormat="1" ht="38.4">
      <c r="A103" s="34"/>
      <c r="B103" s="35"/>
      <c r="C103" s="36"/>
      <c r="D103" s="186" t="s">
        <v>252</v>
      </c>
      <c r="E103" s="36"/>
      <c r="F103" s="214" t="s">
        <v>1209</v>
      </c>
      <c r="G103" s="36"/>
      <c r="H103" s="36"/>
      <c r="I103" s="188"/>
      <c r="J103" s="36"/>
      <c r="K103" s="36"/>
      <c r="L103" s="39"/>
      <c r="M103" s="189"/>
      <c r="N103" s="190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252</v>
      </c>
      <c r="AU103" s="17" t="s">
        <v>82</v>
      </c>
    </row>
    <row r="104" spans="1:65" s="2" customFormat="1" ht="14.4" customHeight="1">
      <c r="A104" s="34"/>
      <c r="B104" s="35"/>
      <c r="C104" s="173" t="s">
        <v>165</v>
      </c>
      <c r="D104" s="173" t="s">
        <v>120</v>
      </c>
      <c r="E104" s="174" t="s">
        <v>1210</v>
      </c>
      <c r="F104" s="175" t="s">
        <v>1211</v>
      </c>
      <c r="G104" s="176" t="s">
        <v>1182</v>
      </c>
      <c r="H104" s="177">
        <v>1</v>
      </c>
      <c r="I104" s="178"/>
      <c r="J104" s="179">
        <f>ROUND(I104*H104,2)</f>
        <v>0</v>
      </c>
      <c r="K104" s="175" t="s">
        <v>19</v>
      </c>
      <c r="L104" s="39"/>
      <c r="M104" s="180" t="s">
        <v>19</v>
      </c>
      <c r="N104" s="181" t="s">
        <v>42</v>
      </c>
      <c r="O104" s="64"/>
      <c r="P104" s="182">
        <f>O104*H104</f>
        <v>0</v>
      </c>
      <c r="Q104" s="182">
        <v>0</v>
      </c>
      <c r="R104" s="182">
        <f>Q104*H104</f>
        <v>0</v>
      </c>
      <c r="S104" s="182">
        <v>0</v>
      </c>
      <c r="T104" s="183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4" t="s">
        <v>1183</v>
      </c>
      <c r="AT104" s="184" t="s">
        <v>120</v>
      </c>
      <c r="AU104" s="184" t="s">
        <v>82</v>
      </c>
      <c r="AY104" s="17" t="s">
        <v>118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17" t="s">
        <v>79</v>
      </c>
      <c r="BK104" s="185">
        <f>ROUND(I104*H104,2)</f>
        <v>0</v>
      </c>
      <c r="BL104" s="17" t="s">
        <v>1183</v>
      </c>
      <c r="BM104" s="184" t="s">
        <v>1212</v>
      </c>
    </row>
    <row r="105" spans="1:65" s="2" customFormat="1" ht="10.199999999999999">
      <c r="A105" s="34"/>
      <c r="B105" s="35"/>
      <c r="C105" s="36"/>
      <c r="D105" s="186" t="s">
        <v>127</v>
      </c>
      <c r="E105" s="36"/>
      <c r="F105" s="187" t="s">
        <v>1211</v>
      </c>
      <c r="G105" s="36"/>
      <c r="H105" s="36"/>
      <c r="I105" s="188"/>
      <c r="J105" s="36"/>
      <c r="K105" s="36"/>
      <c r="L105" s="39"/>
      <c r="M105" s="189"/>
      <c r="N105" s="190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127</v>
      </c>
      <c r="AU105" s="17" t="s">
        <v>82</v>
      </c>
    </row>
    <row r="106" spans="1:65" s="2" customFormat="1" ht="38.4">
      <c r="A106" s="34"/>
      <c r="B106" s="35"/>
      <c r="C106" s="36"/>
      <c r="D106" s="186" t="s">
        <v>252</v>
      </c>
      <c r="E106" s="36"/>
      <c r="F106" s="214" t="s">
        <v>1213</v>
      </c>
      <c r="G106" s="36"/>
      <c r="H106" s="36"/>
      <c r="I106" s="188"/>
      <c r="J106" s="36"/>
      <c r="K106" s="36"/>
      <c r="L106" s="39"/>
      <c r="M106" s="189"/>
      <c r="N106" s="190"/>
      <c r="O106" s="64"/>
      <c r="P106" s="64"/>
      <c r="Q106" s="64"/>
      <c r="R106" s="64"/>
      <c r="S106" s="64"/>
      <c r="T106" s="65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252</v>
      </c>
      <c r="AU106" s="17" t="s">
        <v>82</v>
      </c>
    </row>
    <row r="107" spans="1:65" s="2" customFormat="1" ht="14.4" customHeight="1">
      <c r="A107" s="34"/>
      <c r="B107" s="35"/>
      <c r="C107" s="173" t="s">
        <v>195</v>
      </c>
      <c r="D107" s="173" t="s">
        <v>120</v>
      </c>
      <c r="E107" s="174" t="s">
        <v>1214</v>
      </c>
      <c r="F107" s="175" t="s">
        <v>1215</v>
      </c>
      <c r="G107" s="176" t="s">
        <v>1182</v>
      </c>
      <c r="H107" s="177">
        <v>1</v>
      </c>
      <c r="I107" s="178"/>
      <c r="J107" s="179">
        <f>ROUND(I107*H107,2)</f>
        <v>0</v>
      </c>
      <c r="K107" s="175" t="s">
        <v>19</v>
      </c>
      <c r="L107" s="39"/>
      <c r="M107" s="180" t="s">
        <v>19</v>
      </c>
      <c r="N107" s="181" t="s">
        <v>42</v>
      </c>
      <c r="O107" s="64"/>
      <c r="P107" s="182">
        <f>O107*H107</f>
        <v>0</v>
      </c>
      <c r="Q107" s="182">
        <v>0</v>
      </c>
      <c r="R107" s="182">
        <f>Q107*H107</f>
        <v>0</v>
      </c>
      <c r="S107" s="182">
        <v>0</v>
      </c>
      <c r="T107" s="183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4" t="s">
        <v>1183</v>
      </c>
      <c r="AT107" s="184" t="s">
        <v>120</v>
      </c>
      <c r="AU107" s="184" t="s">
        <v>82</v>
      </c>
      <c r="AY107" s="17" t="s">
        <v>118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17" t="s">
        <v>79</v>
      </c>
      <c r="BK107" s="185">
        <f>ROUND(I107*H107,2)</f>
        <v>0</v>
      </c>
      <c r="BL107" s="17" t="s">
        <v>1183</v>
      </c>
      <c r="BM107" s="184" t="s">
        <v>1216</v>
      </c>
    </row>
    <row r="108" spans="1:65" s="2" customFormat="1" ht="10.199999999999999">
      <c r="A108" s="34"/>
      <c r="B108" s="35"/>
      <c r="C108" s="36"/>
      <c r="D108" s="186" t="s">
        <v>127</v>
      </c>
      <c r="E108" s="36"/>
      <c r="F108" s="187" t="s">
        <v>1215</v>
      </c>
      <c r="G108" s="36"/>
      <c r="H108" s="36"/>
      <c r="I108" s="188"/>
      <c r="J108" s="36"/>
      <c r="K108" s="36"/>
      <c r="L108" s="39"/>
      <c r="M108" s="189"/>
      <c r="N108" s="190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127</v>
      </c>
      <c r="AU108" s="17" t="s">
        <v>82</v>
      </c>
    </row>
    <row r="109" spans="1:65" s="2" customFormat="1" ht="38.4">
      <c r="A109" s="34"/>
      <c r="B109" s="35"/>
      <c r="C109" s="36"/>
      <c r="D109" s="186" t="s">
        <v>252</v>
      </c>
      <c r="E109" s="36"/>
      <c r="F109" s="214" t="s">
        <v>1217</v>
      </c>
      <c r="G109" s="36"/>
      <c r="H109" s="36"/>
      <c r="I109" s="188"/>
      <c r="J109" s="36"/>
      <c r="K109" s="36"/>
      <c r="L109" s="39"/>
      <c r="M109" s="189"/>
      <c r="N109" s="190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252</v>
      </c>
      <c r="AU109" s="17" t="s">
        <v>82</v>
      </c>
    </row>
    <row r="110" spans="1:65" s="2" customFormat="1" ht="14.4" customHeight="1">
      <c r="A110" s="34"/>
      <c r="B110" s="35"/>
      <c r="C110" s="173" t="s">
        <v>202</v>
      </c>
      <c r="D110" s="173" t="s">
        <v>120</v>
      </c>
      <c r="E110" s="174" t="s">
        <v>1218</v>
      </c>
      <c r="F110" s="175" t="s">
        <v>1219</v>
      </c>
      <c r="G110" s="176" t="s">
        <v>1220</v>
      </c>
      <c r="H110" s="177">
        <v>2</v>
      </c>
      <c r="I110" s="178"/>
      <c r="J110" s="179">
        <f>ROUND(I110*H110,2)</f>
        <v>0</v>
      </c>
      <c r="K110" s="175" t="s">
        <v>19</v>
      </c>
      <c r="L110" s="39"/>
      <c r="M110" s="180" t="s">
        <v>19</v>
      </c>
      <c r="N110" s="181" t="s">
        <v>42</v>
      </c>
      <c r="O110" s="64"/>
      <c r="P110" s="182">
        <f>O110*H110</f>
        <v>0</v>
      </c>
      <c r="Q110" s="182">
        <v>0</v>
      </c>
      <c r="R110" s="182">
        <f>Q110*H110</f>
        <v>0</v>
      </c>
      <c r="S110" s="182">
        <v>0</v>
      </c>
      <c r="T110" s="183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4" t="s">
        <v>1183</v>
      </c>
      <c r="AT110" s="184" t="s">
        <v>120</v>
      </c>
      <c r="AU110" s="184" t="s">
        <v>82</v>
      </c>
      <c r="AY110" s="17" t="s">
        <v>118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17" t="s">
        <v>79</v>
      </c>
      <c r="BK110" s="185">
        <f>ROUND(I110*H110,2)</f>
        <v>0</v>
      </c>
      <c r="BL110" s="17" t="s">
        <v>1183</v>
      </c>
      <c r="BM110" s="184" t="s">
        <v>1221</v>
      </c>
    </row>
    <row r="111" spans="1:65" s="2" customFormat="1" ht="10.199999999999999">
      <c r="A111" s="34"/>
      <c r="B111" s="35"/>
      <c r="C111" s="36"/>
      <c r="D111" s="186" t="s">
        <v>127</v>
      </c>
      <c r="E111" s="36"/>
      <c r="F111" s="187" t="s">
        <v>1219</v>
      </c>
      <c r="G111" s="36"/>
      <c r="H111" s="36"/>
      <c r="I111" s="188"/>
      <c r="J111" s="36"/>
      <c r="K111" s="36"/>
      <c r="L111" s="39"/>
      <c r="M111" s="189"/>
      <c r="N111" s="190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127</v>
      </c>
      <c r="AU111" s="17" t="s">
        <v>82</v>
      </c>
    </row>
    <row r="112" spans="1:65" s="2" customFormat="1" ht="48">
      <c r="A112" s="34"/>
      <c r="B112" s="35"/>
      <c r="C112" s="36"/>
      <c r="D112" s="186" t="s">
        <v>252</v>
      </c>
      <c r="E112" s="36"/>
      <c r="F112" s="214" t="s">
        <v>1222</v>
      </c>
      <c r="G112" s="36"/>
      <c r="H112" s="36"/>
      <c r="I112" s="188"/>
      <c r="J112" s="36"/>
      <c r="K112" s="36"/>
      <c r="L112" s="39"/>
      <c r="M112" s="189"/>
      <c r="N112" s="190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252</v>
      </c>
      <c r="AU112" s="17" t="s">
        <v>82</v>
      </c>
    </row>
    <row r="113" spans="1:65" s="2" customFormat="1" ht="14.4" customHeight="1">
      <c r="A113" s="34"/>
      <c r="B113" s="35"/>
      <c r="C113" s="173" t="s">
        <v>213</v>
      </c>
      <c r="D113" s="173" t="s">
        <v>120</v>
      </c>
      <c r="E113" s="174" t="s">
        <v>1223</v>
      </c>
      <c r="F113" s="175" t="s">
        <v>1224</v>
      </c>
      <c r="G113" s="176" t="s">
        <v>1220</v>
      </c>
      <c r="H113" s="177">
        <v>1</v>
      </c>
      <c r="I113" s="178"/>
      <c r="J113" s="179">
        <f>ROUND(I113*H113,2)</f>
        <v>0</v>
      </c>
      <c r="K113" s="175" t="s">
        <v>19</v>
      </c>
      <c r="L113" s="39"/>
      <c r="M113" s="180" t="s">
        <v>19</v>
      </c>
      <c r="N113" s="181" t="s">
        <v>42</v>
      </c>
      <c r="O113" s="64"/>
      <c r="P113" s="182">
        <f>O113*H113</f>
        <v>0</v>
      </c>
      <c r="Q113" s="182">
        <v>0</v>
      </c>
      <c r="R113" s="182">
        <f>Q113*H113</f>
        <v>0</v>
      </c>
      <c r="S113" s="182">
        <v>0</v>
      </c>
      <c r="T113" s="183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4" t="s">
        <v>1183</v>
      </c>
      <c r="AT113" s="184" t="s">
        <v>120</v>
      </c>
      <c r="AU113" s="184" t="s">
        <v>82</v>
      </c>
      <c r="AY113" s="17" t="s">
        <v>118</v>
      </c>
      <c r="BE113" s="185">
        <f>IF(N113="základní",J113,0)</f>
        <v>0</v>
      </c>
      <c r="BF113" s="185">
        <f>IF(N113="snížená",J113,0)</f>
        <v>0</v>
      </c>
      <c r="BG113" s="185">
        <f>IF(N113="zákl. přenesená",J113,0)</f>
        <v>0</v>
      </c>
      <c r="BH113" s="185">
        <f>IF(N113="sníž. přenesená",J113,0)</f>
        <v>0</v>
      </c>
      <c r="BI113" s="185">
        <f>IF(N113="nulová",J113,0)</f>
        <v>0</v>
      </c>
      <c r="BJ113" s="17" t="s">
        <v>79</v>
      </c>
      <c r="BK113" s="185">
        <f>ROUND(I113*H113,2)</f>
        <v>0</v>
      </c>
      <c r="BL113" s="17" t="s">
        <v>1183</v>
      </c>
      <c r="BM113" s="184" t="s">
        <v>1225</v>
      </c>
    </row>
    <row r="114" spans="1:65" s="2" customFormat="1" ht="10.199999999999999">
      <c r="A114" s="34"/>
      <c r="B114" s="35"/>
      <c r="C114" s="36"/>
      <c r="D114" s="186" t="s">
        <v>127</v>
      </c>
      <c r="E114" s="36"/>
      <c r="F114" s="187" t="s">
        <v>1224</v>
      </c>
      <c r="G114" s="36"/>
      <c r="H114" s="36"/>
      <c r="I114" s="188"/>
      <c r="J114" s="36"/>
      <c r="K114" s="36"/>
      <c r="L114" s="39"/>
      <c r="M114" s="189"/>
      <c r="N114" s="190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127</v>
      </c>
      <c r="AU114" s="17" t="s">
        <v>82</v>
      </c>
    </row>
    <row r="115" spans="1:65" s="2" customFormat="1" ht="48">
      <c r="A115" s="34"/>
      <c r="B115" s="35"/>
      <c r="C115" s="36"/>
      <c r="D115" s="186" t="s">
        <v>252</v>
      </c>
      <c r="E115" s="36"/>
      <c r="F115" s="214" t="s">
        <v>1226</v>
      </c>
      <c r="G115" s="36"/>
      <c r="H115" s="36"/>
      <c r="I115" s="188"/>
      <c r="J115" s="36"/>
      <c r="K115" s="36"/>
      <c r="L115" s="39"/>
      <c r="M115" s="189"/>
      <c r="N115" s="190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252</v>
      </c>
      <c r="AU115" s="17" t="s">
        <v>82</v>
      </c>
    </row>
    <row r="116" spans="1:65" s="2" customFormat="1" ht="22.2" customHeight="1">
      <c r="A116" s="34"/>
      <c r="B116" s="35"/>
      <c r="C116" s="173" t="s">
        <v>220</v>
      </c>
      <c r="D116" s="173" t="s">
        <v>120</v>
      </c>
      <c r="E116" s="174" t="s">
        <v>1227</v>
      </c>
      <c r="F116" s="175" t="s">
        <v>1228</v>
      </c>
      <c r="G116" s="176" t="s">
        <v>1220</v>
      </c>
      <c r="H116" s="177">
        <v>1</v>
      </c>
      <c r="I116" s="178"/>
      <c r="J116" s="179">
        <f>ROUND(I116*H116,2)</f>
        <v>0</v>
      </c>
      <c r="K116" s="175" t="s">
        <v>19</v>
      </c>
      <c r="L116" s="39"/>
      <c r="M116" s="180" t="s">
        <v>19</v>
      </c>
      <c r="N116" s="181" t="s">
        <v>42</v>
      </c>
      <c r="O116" s="64"/>
      <c r="P116" s="182">
        <f>O116*H116</f>
        <v>0</v>
      </c>
      <c r="Q116" s="182">
        <v>0</v>
      </c>
      <c r="R116" s="182">
        <f>Q116*H116</f>
        <v>0</v>
      </c>
      <c r="S116" s="182">
        <v>0</v>
      </c>
      <c r="T116" s="183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4" t="s">
        <v>1183</v>
      </c>
      <c r="AT116" s="184" t="s">
        <v>120</v>
      </c>
      <c r="AU116" s="184" t="s">
        <v>82</v>
      </c>
      <c r="AY116" s="17" t="s">
        <v>118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17" t="s">
        <v>79</v>
      </c>
      <c r="BK116" s="185">
        <f>ROUND(I116*H116,2)</f>
        <v>0</v>
      </c>
      <c r="BL116" s="17" t="s">
        <v>1183</v>
      </c>
      <c r="BM116" s="184" t="s">
        <v>1229</v>
      </c>
    </row>
    <row r="117" spans="1:65" s="2" customFormat="1" ht="19.2">
      <c r="A117" s="34"/>
      <c r="B117" s="35"/>
      <c r="C117" s="36"/>
      <c r="D117" s="186" t="s">
        <v>127</v>
      </c>
      <c r="E117" s="36"/>
      <c r="F117" s="187" t="s">
        <v>1228</v>
      </c>
      <c r="G117" s="36"/>
      <c r="H117" s="36"/>
      <c r="I117" s="188"/>
      <c r="J117" s="36"/>
      <c r="K117" s="36"/>
      <c r="L117" s="39"/>
      <c r="M117" s="228"/>
      <c r="N117" s="229"/>
      <c r="O117" s="230"/>
      <c r="P117" s="230"/>
      <c r="Q117" s="230"/>
      <c r="R117" s="230"/>
      <c r="S117" s="230"/>
      <c r="T117" s="231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127</v>
      </c>
      <c r="AU117" s="17" t="s">
        <v>82</v>
      </c>
    </row>
    <row r="118" spans="1:65" s="2" customFormat="1" ht="6.9" customHeight="1">
      <c r="A118" s="34"/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39"/>
      <c r="M118" s="34"/>
      <c r="O118" s="34"/>
      <c r="P118" s="34"/>
      <c r="Q118" s="34"/>
      <c r="R118" s="34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</sheetData>
  <sheetProtection algorithmName="SHA-512" hashValue="H/r1CoP5CWQDLu8E8qQfXSsig14hygtbVeo7+ErbiQ5FSNN7AID2/kjA9ZGQgXG/EWB4zsQZrA9uqzj0Sv/HVQ==" saltValue="ICplwVX55ciOWF8W6zJxZwVs7qfeUlUDgrMQ8osx4oKS0NwktEuMKCQGwXxs+AyGbOJH8p2iUaUfep6xF6+DeQ==" spinCount="100000" sheet="1" objects="1" scenarios="1" formatColumns="0" formatRows="0" autoFilter="0"/>
  <autoFilter ref="C81:K117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0.199999999999999"/>
  <cols>
    <col min="1" max="1" width="8.28515625" style="232" customWidth="1"/>
    <col min="2" max="2" width="1.7109375" style="232" customWidth="1"/>
    <col min="3" max="4" width="5" style="232" customWidth="1"/>
    <col min="5" max="5" width="11.7109375" style="232" customWidth="1"/>
    <col min="6" max="6" width="9.140625" style="232" customWidth="1"/>
    <col min="7" max="7" width="5" style="232" customWidth="1"/>
    <col min="8" max="8" width="77.85546875" style="232" customWidth="1"/>
    <col min="9" max="10" width="20" style="232" customWidth="1"/>
    <col min="11" max="11" width="1.7109375" style="232" customWidth="1"/>
  </cols>
  <sheetData>
    <row r="1" spans="2:11" s="1" customFormat="1" ht="37.5" customHeight="1"/>
    <row r="2" spans="2:11" s="1" customFormat="1" ht="7.5" customHeight="1">
      <c r="B2" s="233"/>
      <c r="C2" s="234"/>
      <c r="D2" s="234"/>
      <c r="E2" s="234"/>
      <c r="F2" s="234"/>
      <c r="G2" s="234"/>
      <c r="H2" s="234"/>
      <c r="I2" s="234"/>
      <c r="J2" s="234"/>
      <c r="K2" s="235"/>
    </row>
    <row r="3" spans="2:11" s="15" customFormat="1" ht="45" customHeight="1">
      <c r="B3" s="236"/>
      <c r="C3" s="364" t="s">
        <v>1230</v>
      </c>
      <c r="D3" s="364"/>
      <c r="E3" s="364"/>
      <c r="F3" s="364"/>
      <c r="G3" s="364"/>
      <c r="H3" s="364"/>
      <c r="I3" s="364"/>
      <c r="J3" s="364"/>
      <c r="K3" s="237"/>
    </row>
    <row r="4" spans="2:11" s="1" customFormat="1" ht="25.5" customHeight="1">
      <c r="B4" s="238"/>
      <c r="C4" s="369" t="s">
        <v>1231</v>
      </c>
      <c r="D4" s="369"/>
      <c r="E4" s="369"/>
      <c r="F4" s="369"/>
      <c r="G4" s="369"/>
      <c r="H4" s="369"/>
      <c r="I4" s="369"/>
      <c r="J4" s="369"/>
      <c r="K4" s="239"/>
    </row>
    <row r="5" spans="2:11" s="1" customFormat="1" ht="5.25" customHeight="1">
      <c r="B5" s="238"/>
      <c r="C5" s="240"/>
      <c r="D5" s="240"/>
      <c r="E5" s="240"/>
      <c r="F5" s="240"/>
      <c r="G5" s="240"/>
      <c r="H5" s="240"/>
      <c r="I5" s="240"/>
      <c r="J5" s="240"/>
      <c r="K5" s="239"/>
    </row>
    <row r="6" spans="2:11" s="1" customFormat="1" ht="15" customHeight="1">
      <c r="B6" s="238"/>
      <c r="C6" s="368" t="s">
        <v>1232</v>
      </c>
      <c r="D6" s="368"/>
      <c r="E6" s="368"/>
      <c r="F6" s="368"/>
      <c r="G6" s="368"/>
      <c r="H6" s="368"/>
      <c r="I6" s="368"/>
      <c r="J6" s="368"/>
      <c r="K6" s="239"/>
    </row>
    <row r="7" spans="2:11" s="1" customFormat="1" ht="15" customHeight="1">
      <c r="B7" s="242"/>
      <c r="C7" s="368" t="s">
        <v>1233</v>
      </c>
      <c r="D7" s="368"/>
      <c r="E7" s="368"/>
      <c r="F7" s="368"/>
      <c r="G7" s="368"/>
      <c r="H7" s="368"/>
      <c r="I7" s="368"/>
      <c r="J7" s="368"/>
      <c r="K7" s="239"/>
    </row>
    <row r="8" spans="2:11" s="1" customFormat="1" ht="12.75" customHeight="1">
      <c r="B8" s="242"/>
      <c r="C8" s="241"/>
      <c r="D8" s="241"/>
      <c r="E8" s="241"/>
      <c r="F8" s="241"/>
      <c r="G8" s="241"/>
      <c r="H8" s="241"/>
      <c r="I8" s="241"/>
      <c r="J8" s="241"/>
      <c r="K8" s="239"/>
    </row>
    <row r="9" spans="2:11" s="1" customFormat="1" ht="15" customHeight="1">
      <c r="B9" s="242"/>
      <c r="C9" s="368" t="s">
        <v>1234</v>
      </c>
      <c r="D9" s="368"/>
      <c r="E9" s="368"/>
      <c r="F9" s="368"/>
      <c r="G9" s="368"/>
      <c r="H9" s="368"/>
      <c r="I9" s="368"/>
      <c r="J9" s="368"/>
      <c r="K9" s="239"/>
    </row>
    <row r="10" spans="2:11" s="1" customFormat="1" ht="15" customHeight="1">
      <c r="B10" s="242"/>
      <c r="C10" s="241"/>
      <c r="D10" s="368" t="s">
        <v>1235</v>
      </c>
      <c r="E10" s="368"/>
      <c r="F10" s="368"/>
      <c r="G10" s="368"/>
      <c r="H10" s="368"/>
      <c r="I10" s="368"/>
      <c r="J10" s="368"/>
      <c r="K10" s="239"/>
    </row>
    <row r="11" spans="2:11" s="1" customFormat="1" ht="15" customHeight="1">
      <c r="B11" s="242"/>
      <c r="C11" s="243"/>
      <c r="D11" s="368" t="s">
        <v>1236</v>
      </c>
      <c r="E11" s="368"/>
      <c r="F11" s="368"/>
      <c r="G11" s="368"/>
      <c r="H11" s="368"/>
      <c r="I11" s="368"/>
      <c r="J11" s="368"/>
      <c r="K11" s="239"/>
    </row>
    <row r="12" spans="2:11" s="1" customFormat="1" ht="15" customHeight="1">
      <c r="B12" s="242"/>
      <c r="C12" s="243"/>
      <c r="D12" s="241"/>
      <c r="E12" s="241"/>
      <c r="F12" s="241"/>
      <c r="G12" s="241"/>
      <c r="H12" s="241"/>
      <c r="I12" s="241"/>
      <c r="J12" s="241"/>
      <c r="K12" s="239"/>
    </row>
    <row r="13" spans="2:11" s="1" customFormat="1" ht="15" customHeight="1">
      <c r="B13" s="242"/>
      <c r="C13" s="243"/>
      <c r="D13" s="244" t="s">
        <v>1237</v>
      </c>
      <c r="E13" s="241"/>
      <c r="F13" s="241"/>
      <c r="G13" s="241"/>
      <c r="H13" s="241"/>
      <c r="I13" s="241"/>
      <c r="J13" s="241"/>
      <c r="K13" s="239"/>
    </row>
    <row r="14" spans="2:11" s="1" customFormat="1" ht="12.75" customHeight="1">
      <c r="B14" s="242"/>
      <c r="C14" s="243"/>
      <c r="D14" s="243"/>
      <c r="E14" s="243"/>
      <c r="F14" s="243"/>
      <c r="G14" s="243"/>
      <c r="H14" s="243"/>
      <c r="I14" s="243"/>
      <c r="J14" s="243"/>
      <c r="K14" s="239"/>
    </row>
    <row r="15" spans="2:11" s="1" customFormat="1" ht="15" customHeight="1">
      <c r="B15" s="242"/>
      <c r="C15" s="243"/>
      <c r="D15" s="368" t="s">
        <v>1238</v>
      </c>
      <c r="E15" s="368"/>
      <c r="F15" s="368"/>
      <c r="G15" s="368"/>
      <c r="H15" s="368"/>
      <c r="I15" s="368"/>
      <c r="J15" s="368"/>
      <c r="K15" s="239"/>
    </row>
    <row r="16" spans="2:11" s="1" customFormat="1" ht="15" customHeight="1">
      <c r="B16" s="242"/>
      <c r="C16" s="243"/>
      <c r="D16" s="368" t="s">
        <v>1239</v>
      </c>
      <c r="E16" s="368"/>
      <c r="F16" s="368"/>
      <c r="G16" s="368"/>
      <c r="H16" s="368"/>
      <c r="I16" s="368"/>
      <c r="J16" s="368"/>
      <c r="K16" s="239"/>
    </row>
    <row r="17" spans="2:11" s="1" customFormat="1" ht="15" customHeight="1">
      <c r="B17" s="242"/>
      <c r="C17" s="243"/>
      <c r="D17" s="368" t="s">
        <v>1240</v>
      </c>
      <c r="E17" s="368"/>
      <c r="F17" s="368"/>
      <c r="G17" s="368"/>
      <c r="H17" s="368"/>
      <c r="I17" s="368"/>
      <c r="J17" s="368"/>
      <c r="K17" s="239"/>
    </row>
    <row r="18" spans="2:11" s="1" customFormat="1" ht="15" customHeight="1">
      <c r="B18" s="242"/>
      <c r="C18" s="243"/>
      <c r="D18" s="243"/>
      <c r="E18" s="245" t="s">
        <v>78</v>
      </c>
      <c r="F18" s="368" t="s">
        <v>1241</v>
      </c>
      <c r="G18" s="368"/>
      <c r="H18" s="368"/>
      <c r="I18" s="368"/>
      <c r="J18" s="368"/>
      <c r="K18" s="239"/>
    </row>
    <row r="19" spans="2:11" s="1" customFormat="1" ht="15" customHeight="1">
      <c r="B19" s="242"/>
      <c r="C19" s="243"/>
      <c r="D19" s="243"/>
      <c r="E19" s="245" t="s">
        <v>1242</v>
      </c>
      <c r="F19" s="368" t="s">
        <v>1243</v>
      </c>
      <c r="G19" s="368"/>
      <c r="H19" s="368"/>
      <c r="I19" s="368"/>
      <c r="J19" s="368"/>
      <c r="K19" s="239"/>
    </row>
    <row r="20" spans="2:11" s="1" customFormat="1" ht="15" customHeight="1">
      <c r="B20" s="242"/>
      <c r="C20" s="243"/>
      <c r="D20" s="243"/>
      <c r="E20" s="245" t="s">
        <v>1244</v>
      </c>
      <c r="F20" s="368" t="s">
        <v>1245</v>
      </c>
      <c r="G20" s="368"/>
      <c r="H20" s="368"/>
      <c r="I20" s="368"/>
      <c r="J20" s="368"/>
      <c r="K20" s="239"/>
    </row>
    <row r="21" spans="2:11" s="1" customFormat="1" ht="15" customHeight="1">
      <c r="B21" s="242"/>
      <c r="C21" s="243"/>
      <c r="D21" s="243"/>
      <c r="E21" s="245" t="s">
        <v>83</v>
      </c>
      <c r="F21" s="368" t="s">
        <v>84</v>
      </c>
      <c r="G21" s="368"/>
      <c r="H21" s="368"/>
      <c r="I21" s="368"/>
      <c r="J21" s="368"/>
      <c r="K21" s="239"/>
    </row>
    <row r="22" spans="2:11" s="1" customFormat="1" ht="15" customHeight="1">
      <c r="B22" s="242"/>
      <c r="C22" s="243"/>
      <c r="D22" s="243"/>
      <c r="E22" s="245" t="s">
        <v>1246</v>
      </c>
      <c r="F22" s="368" t="s">
        <v>1247</v>
      </c>
      <c r="G22" s="368"/>
      <c r="H22" s="368"/>
      <c r="I22" s="368"/>
      <c r="J22" s="368"/>
      <c r="K22" s="239"/>
    </row>
    <row r="23" spans="2:11" s="1" customFormat="1" ht="15" customHeight="1">
      <c r="B23" s="242"/>
      <c r="C23" s="243"/>
      <c r="D23" s="243"/>
      <c r="E23" s="245" t="s">
        <v>1248</v>
      </c>
      <c r="F23" s="368" t="s">
        <v>1249</v>
      </c>
      <c r="G23" s="368"/>
      <c r="H23" s="368"/>
      <c r="I23" s="368"/>
      <c r="J23" s="368"/>
      <c r="K23" s="239"/>
    </row>
    <row r="24" spans="2:11" s="1" customFormat="1" ht="12.75" customHeight="1">
      <c r="B24" s="242"/>
      <c r="C24" s="243"/>
      <c r="D24" s="243"/>
      <c r="E24" s="243"/>
      <c r="F24" s="243"/>
      <c r="G24" s="243"/>
      <c r="H24" s="243"/>
      <c r="I24" s="243"/>
      <c r="J24" s="243"/>
      <c r="K24" s="239"/>
    </row>
    <row r="25" spans="2:11" s="1" customFormat="1" ht="15" customHeight="1">
      <c r="B25" s="242"/>
      <c r="C25" s="368" t="s">
        <v>1250</v>
      </c>
      <c r="D25" s="368"/>
      <c r="E25" s="368"/>
      <c r="F25" s="368"/>
      <c r="G25" s="368"/>
      <c r="H25" s="368"/>
      <c r="I25" s="368"/>
      <c r="J25" s="368"/>
      <c r="K25" s="239"/>
    </row>
    <row r="26" spans="2:11" s="1" customFormat="1" ht="15" customHeight="1">
      <c r="B26" s="242"/>
      <c r="C26" s="368" t="s">
        <v>1251</v>
      </c>
      <c r="D26" s="368"/>
      <c r="E26" s="368"/>
      <c r="F26" s="368"/>
      <c r="G26" s="368"/>
      <c r="H26" s="368"/>
      <c r="I26" s="368"/>
      <c r="J26" s="368"/>
      <c r="K26" s="239"/>
    </row>
    <row r="27" spans="2:11" s="1" customFormat="1" ht="15" customHeight="1">
      <c r="B27" s="242"/>
      <c r="C27" s="241"/>
      <c r="D27" s="368" t="s">
        <v>1252</v>
      </c>
      <c r="E27" s="368"/>
      <c r="F27" s="368"/>
      <c r="G27" s="368"/>
      <c r="H27" s="368"/>
      <c r="I27" s="368"/>
      <c r="J27" s="368"/>
      <c r="K27" s="239"/>
    </row>
    <row r="28" spans="2:11" s="1" customFormat="1" ht="15" customHeight="1">
      <c r="B28" s="242"/>
      <c r="C28" s="243"/>
      <c r="D28" s="368" t="s">
        <v>1253</v>
      </c>
      <c r="E28" s="368"/>
      <c r="F28" s="368"/>
      <c r="G28" s="368"/>
      <c r="H28" s="368"/>
      <c r="I28" s="368"/>
      <c r="J28" s="368"/>
      <c r="K28" s="239"/>
    </row>
    <row r="29" spans="2:11" s="1" customFormat="1" ht="12.75" customHeight="1">
      <c r="B29" s="242"/>
      <c r="C29" s="243"/>
      <c r="D29" s="243"/>
      <c r="E29" s="243"/>
      <c r="F29" s="243"/>
      <c r="G29" s="243"/>
      <c r="H29" s="243"/>
      <c r="I29" s="243"/>
      <c r="J29" s="243"/>
      <c r="K29" s="239"/>
    </row>
    <row r="30" spans="2:11" s="1" customFormat="1" ht="15" customHeight="1">
      <c r="B30" s="242"/>
      <c r="C30" s="243"/>
      <c r="D30" s="368" t="s">
        <v>1254</v>
      </c>
      <c r="E30" s="368"/>
      <c r="F30" s="368"/>
      <c r="G30" s="368"/>
      <c r="H30" s="368"/>
      <c r="I30" s="368"/>
      <c r="J30" s="368"/>
      <c r="K30" s="239"/>
    </row>
    <row r="31" spans="2:11" s="1" customFormat="1" ht="15" customHeight="1">
      <c r="B31" s="242"/>
      <c r="C31" s="243"/>
      <c r="D31" s="368" t="s">
        <v>1255</v>
      </c>
      <c r="E31" s="368"/>
      <c r="F31" s="368"/>
      <c r="G31" s="368"/>
      <c r="H31" s="368"/>
      <c r="I31" s="368"/>
      <c r="J31" s="368"/>
      <c r="K31" s="239"/>
    </row>
    <row r="32" spans="2:11" s="1" customFormat="1" ht="12.75" customHeight="1">
      <c r="B32" s="242"/>
      <c r="C32" s="243"/>
      <c r="D32" s="243"/>
      <c r="E32" s="243"/>
      <c r="F32" s="243"/>
      <c r="G32" s="243"/>
      <c r="H32" s="243"/>
      <c r="I32" s="243"/>
      <c r="J32" s="243"/>
      <c r="K32" s="239"/>
    </row>
    <row r="33" spans="2:11" s="1" customFormat="1" ht="15" customHeight="1">
      <c r="B33" s="242"/>
      <c r="C33" s="243"/>
      <c r="D33" s="368" t="s">
        <v>1256</v>
      </c>
      <c r="E33" s="368"/>
      <c r="F33" s="368"/>
      <c r="G33" s="368"/>
      <c r="H33" s="368"/>
      <c r="I33" s="368"/>
      <c r="J33" s="368"/>
      <c r="K33" s="239"/>
    </row>
    <row r="34" spans="2:11" s="1" customFormat="1" ht="15" customHeight="1">
      <c r="B34" s="242"/>
      <c r="C34" s="243"/>
      <c r="D34" s="368" t="s">
        <v>1257</v>
      </c>
      <c r="E34" s="368"/>
      <c r="F34" s="368"/>
      <c r="G34" s="368"/>
      <c r="H34" s="368"/>
      <c r="I34" s="368"/>
      <c r="J34" s="368"/>
      <c r="K34" s="239"/>
    </row>
    <row r="35" spans="2:11" s="1" customFormat="1" ht="15" customHeight="1">
      <c r="B35" s="242"/>
      <c r="C35" s="243"/>
      <c r="D35" s="368" t="s">
        <v>1258</v>
      </c>
      <c r="E35" s="368"/>
      <c r="F35" s="368"/>
      <c r="G35" s="368"/>
      <c r="H35" s="368"/>
      <c r="I35" s="368"/>
      <c r="J35" s="368"/>
      <c r="K35" s="239"/>
    </row>
    <row r="36" spans="2:11" s="1" customFormat="1" ht="15" customHeight="1">
      <c r="B36" s="242"/>
      <c r="C36" s="243"/>
      <c r="D36" s="241"/>
      <c r="E36" s="244" t="s">
        <v>104</v>
      </c>
      <c r="F36" s="241"/>
      <c r="G36" s="368" t="s">
        <v>1259</v>
      </c>
      <c r="H36" s="368"/>
      <c r="I36" s="368"/>
      <c r="J36" s="368"/>
      <c r="K36" s="239"/>
    </row>
    <row r="37" spans="2:11" s="1" customFormat="1" ht="30.75" customHeight="1">
      <c r="B37" s="242"/>
      <c r="C37" s="243"/>
      <c r="D37" s="241"/>
      <c r="E37" s="244" t="s">
        <v>1260</v>
      </c>
      <c r="F37" s="241"/>
      <c r="G37" s="368" t="s">
        <v>1261</v>
      </c>
      <c r="H37" s="368"/>
      <c r="I37" s="368"/>
      <c r="J37" s="368"/>
      <c r="K37" s="239"/>
    </row>
    <row r="38" spans="2:11" s="1" customFormat="1" ht="15" customHeight="1">
      <c r="B38" s="242"/>
      <c r="C38" s="243"/>
      <c r="D38" s="241"/>
      <c r="E38" s="244" t="s">
        <v>52</v>
      </c>
      <c r="F38" s="241"/>
      <c r="G38" s="368" t="s">
        <v>1262</v>
      </c>
      <c r="H38" s="368"/>
      <c r="I38" s="368"/>
      <c r="J38" s="368"/>
      <c r="K38" s="239"/>
    </row>
    <row r="39" spans="2:11" s="1" customFormat="1" ht="15" customHeight="1">
      <c r="B39" s="242"/>
      <c r="C39" s="243"/>
      <c r="D39" s="241"/>
      <c r="E39" s="244" t="s">
        <v>53</v>
      </c>
      <c r="F39" s="241"/>
      <c r="G39" s="368" t="s">
        <v>1263</v>
      </c>
      <c r="H39" s="368"/>
      <c r="I39" s="368"/>
      <c r="J39" s="368"/>
      <c r="K39" s="239"/>
    </row>
    <row r="40" spans="2:11" s="1" customFormat="1" ht="15" customHeight="1">
      <c r="B40" s="242"/>
      <c r="C40" s="243"/>
      <c r="D40" s="241"/>
      <c r="E40" s="244" t="s">
        <v>105</v>
      </c>
      <c r="F40" s="241"/>
      <c r="G40" s="368" t="s">
        <v>1264</v>
      </c>
      <c r="H40" s="368"/>
      <c r="I40" s="368"/>
      <c r="J40" s="368"/>
      <c r="K40" s="239"/>
    </row>
    <row r="41" spans="2:11" s="1" customFormat="1" ht="15" customHeight="1">
      <c r="B41" s="242"/>
      <c r="C41" s="243"/>
      <c r="D41" s="241"/>
      <c r="E41" s="244" t="s">
        <v>106</v>
      </c>
      <c r="F41" s="241"/>
      <c r="G41" s="368" t="s">
        <v>1265</v>
      </c>
      <c r="H41" s="368"/>
      <c r="I41" s="368"/>
      <c r="J41" s="368"/>
      <c r="K41" s="239"/>
    </row>
    <row r="42" spans="2:11" s="1" customFormat="1" ht="15" customHeight="1">
      <c r="B42" s="242"/>
      <c r="C42" s="243"/>
      <c r="D42" s="241"/>
      <c r="E42" s="244" t="s">
        <v>1266</v>
      </c>
      <c r="F42" s="241"/>
      <c r="G42" s="368" t="s">
        <v>1267</v>
      </c>
      <c r="H42" s="368"/>
      <c r="I42" s="368"/>
      <c r="J42" s="368"/>
      <c r="K42" s="239"/>
    </row>
    <row r="43" spans="2:11" s="1" customFormat="1" ht="15" customHeight="1">
      <c r="B43" s="242"/>
      <c r="C43" s="243"/>
      <c r="D43" s="241"/>
      <c r="E43" s="244"/>
      <c r="F43" s="241"/>
      <c r="G43" s="368" t="s">
        <v>1268</v>
      </c>
      <c r="H43" s="368"/>
      <c r="I43" s="368"/>
      <c r="J43" s="368"/>
      <c r="K43" s="239"/>
    </row>
    <row r="44" spans="2:11" s="1" customFormat="1" ht="15" customHeight="1">
      <c r="B44" s="242"/>
      <c r="C44" s="243"/>
      <c r="D44" s="241"/>
      <c r="E44" s="244" t="s">
        <v>1269</v>
      </c>
      <c r="F44" s="241"/>
      <c r="G44" s="368" t="s">
        <v>1270</v>
      </c>
      <c r="H44" s="368"/>
      <c r="I44" s="368"/>
      <c r="J44" s="368"/>
      <c r="K44" s="239"/>
    </row>
    <row r="45" spans="2:11" s="1" customFormat="1" ht="15" customHeight="1">
      <c r="B45" s="242"/>
      <c r="C45" s="243"/>
      <c r="D45" s="241"/>
      <c r="E45" s="244" t="s">
        <v>108</v>
      </c>
      <c r="F45" s="241"/>
      <c r="G45" s="368" t="s">
        <v>1271</v>
      </c>
      <c r="H45" s="368"/>
      <c r="I45" s="368"/>
      <c r="J45" s="368"/>
      <c r="K45" s="239"/>
    </row>
    <row r="46" spans="2:11" s="1" customFormat="1" ht="12.75" customHeight="1">
      <c r="B46" s="242"/>
      <c r="C46" s="243"/>
      <c r="D46" s="241"/>
      <c r="E46" s="241"/>
      <c r="F46" s="241"/>
      <c r="G46" s="241"/>
      <c r="H46" s="241"/>
      <c r="I46" s="241"/>
      <c r="J46" s="241"/>
      <c r="K46" s="239"/>
    </row>
    <row r="47" spans="2:11" s="1" customFormat="1" ht="15" customHeight="1">
      <c r="B47" s="242"/>
      <c r="C47" s="243"/>
      <c r="D47" s="368" t="s">
        <v>1272</v>
      </c>
      <c r="E47" s="368"/>
      <c r="F47" s="368"/>
      <c r="G47" s="368"/>
      <c r="H47" s="368"/>
      <c r="I47" s="368"/>
      <c r="J47" s="368"/>
      <c r="K47" s="239"/>
    </row>
    <row r="48" spans="2:11" s="1" customFormat="1" ht="15" customHeight="1">
      <c r="B48" s="242"/>
      <c r="C48" s="243"/>
      <c r="D48" s="243"/>
      <c r="E48" s="368" t="s">
        <v>1273</v>
      </c>
      <c r="F48" s="368"/>
      <c r="G48" s="368"/>
      <c r="H48" s="368"/>
      <c r="I48" s="368"/>
      <c r="J48" s="368"/>
      <c r="K48" s="239"/>
    </row>
    <row r="49" spans="2:11" s="1" customFormat="1" ht="15" customHeight="1">
      <c r="B49" s="242"/>
      <c r="C49" s="243"/>
      <c r="D49" s="243"/>
      <c r="E49" s="368" t="s">
        <v>1274</v>
      </c>
      <c r="F49" s="368"/>
      <c r="G49" s="368"/>
      <c r="H49" s="368"/>
      <c r="I49" s="368"/>
      <c r="J49" s="368"/>
      <c r="K49" s="239"/>
    </row>
    <row r="50" spans="2:11" s="1" customFormat="1" ht="15" customHeight="1">
      <c r="B50" s="242"/>
      <c r="C50" s="243"/>
      <c r="D50" s="243"/>
      <c r="E50" s="368" t="s">
        <v>1275</v>
      </c>
      <c r="F50" s="368"/>
      <c r="G50" s="368"/>
      <c r="H50" s="368"/>
      <c r="I50" s="368"/>
      <c r="J50" s="368"/>
      <c r="K50" s="239"/>
    </row>
    <row r="51" spans="2:11" s="1" customFormat="1" ht="15" customHeight="1">
      <c r="B51" s="242"/>
      <c r="C51" s="243"/>
      <c r="D51" s="368" t="s">
        <v>1276</v>
      </c>
      <c r="E51" s="368"/>
      <c r="F51" s="368"/>
      <c r="G51" s="368"/>
      <c r="H51" s="368"/>
      <c r="I51" s="368"/>
      <c r="J51" s="368"/>
      <c r="K51" s="239"/>
    </row>
    <row r="52" spans="2:11" s="1" customFormat="1" ht="25.5" customHeight="1">
      <c r="B52" s="238"/>
      <c r="C52" s="369" t="s">
        <v>1277</v>
      </c>
      <c r="D52" s="369"/>
      <c r="E52" s="369"/>
      <c r="F52" s="369"/>
      <c r="G52" s="369"/>
      <c r="H52" s="369"/>
      <c r="I52" s="369"/>
      <c r="J52" s="369"/>
      <c r="K52" s="239"/>
    </row>
    <row r="53" spans="2:11" s="1" customFormat="1" ht="5.25" customHeight="1">
      <c r="B53" s="238"/>
      <c r="C53" s="240"/>
      <c r="D53" s="240"/>
      <c r="E53" s="240"/>
      <c r="F53" s="240"/>
      <c r="G53" s="240"/>
      <c r="H53" s="240"/>
      <c r="I53" s="240"/>
      <c r="J53" s="240"/>
      <c r="K53" s="239"/>
    </row>
    <row r="54" spans="2:11" s="1" customFormat="1" ht="15" customHeight="1">
      <c r="B54" s="238"/>
      <c r="C54" s="368" t="s">
        <v>1278</v>
      </c>
      <c r="D54" s="368"/>
      <c r="E54" s="368"/>
      <c r="F54" s="368"/>
      <c r="G54" s="368"/>
      <c r="H54" s="368"/>
      <c r="I54" s="368"/>
      <c r="J54" s="368"/>
      <c r="K54" s="239"/>
    </row>
    <row r="55" spans="2:11" s="1" customFormat="1" ht="15" customHeight="1">
      <c r="B55" s="238"/>
      <c r="C55" s="368" t="s">
        <v>1279</v>
      </c>
      <c r="D55" s="368"/>
      <c r="E55" s="368"/>
      <c r="F55" s="368"/>
      <c r="G55" s="368"/>
      <c r="H55" s="368"/>
      <c r="I55" s="368"/>
      <c r="J55" s="368"/>
      <c r="K55" s="239"/>
    </row>
    <row r="56" spans="2:11" s="1" customFormat="1" ht="12.75" customHeight="1">
      <c r="B56" s="238"/>
      <c r="C56" s="241"/>
      <c r="D56" s="241"/>
      <c r="E56" s="241"/>
      <c r="F56" s="241"/>
      <c r="G56" s="241"/>
      <c r="H56" s="241"/>
      <c r="I56" s="241"/>
      <c r="J56" s="241"/>
      <c r="K56" s="239"/>
    </row>
    <row r="57" spans="2:11" s="1" customFormat="1" ht="15" customHeight="1">
      <c r="B57" s="238"/>
      <c r="C57" s="368" t="s">
        <v>1280</v>
      </c>
      <c r="D57" s="368"/>
      <c r="E57" s="368"/>
      <c r="F57" s="368"/>
      <c r="G57" s="368"/>
      <c r="H57" s="368"/>
      <c r="I57" s="368"/>
      <c r="J57" s="368"/>
      <c r="K57" s="239"/>
    </row>
    <row r="58" spans="2:11" s="1" customFormat="1" ht="15" customHeight="1">
      <c r="B58" s="238"/>
      <c r="C58" s="243"/>
      <c r="D58" s="368" t="s">
        <v>1281</v>
      </c>
      <c r="E58" s="368"/>
      <c r="F58" s="368"/>
      <c r="G58" s="368"/>
      <c r="H58" s="368"/>
      <c r="I58" s="368"/>
      <c r="J58" s="368"/>
      <c r="K58" s="239"/>
    </row>
    <row r="59" spans="2:11" s="1" customFormat="1" ht="15" customHeight="1">
      <c r="B59" s="238"/>
      <c r="C59" s="243"/>
      <c r="D59" s="368" t="s">
        <v>1282</v>
      </c>
      <c r="E59" s="368"/>
      <c r="F59" s="368"/>
      <c r="G59" s="368"/>
      <c r="H59" s="368"/>
      <c r="I59" s="368"/>
      <c r="J59" s="368"/>
      <c r="K59" s="239"/>
    </row>
    <row r="60" spans="2:11" s="1" customFormat="1" ht="15" customHeight="1">
      <c r="B60" s="238"/>
      <c r="C60" s="243"/>
      <c r="D60" s="368" t="s">
        <v>1283</v>
      </c>
      <c r="E60" s="368"/>
      <c r="F60" s="368"/>
      <c r="G60" s="368"/>
      <c r="H60" s="368"/>
      <c r="I60" s="368"/>
      <c r="J60" s="368"/>
      <c r="K60" s="239"/>
    </row>
    <row r="61" spans="2:11" s="1" customFormat="1" ht="15" customHeight="1">
      <c r="B61" s="238"/>
      <c r="C61" s="243"/>
      <c r="D61" s="368" t="s">
        <v>1284</v>
      </c>
      <c r="E61" s="368"/>
      <c r="F61" s="368"/>
      <c r="G61" s="368"/>
      <c r="H61" s="368"/>
      <c r="I61" s="368"/>
      <c r="J61" s="368"/>
      <c r="K61" s="239"/>
    </row>
    <row r="62" spans="2:11" s="1" customFormat="1" ht="15" customHeight="1">
      <c r="B62" s="238"/>
      <c r="C62" s="243"/>
      <c r="D62" s="370" t="s">
        <v>1285</v>
      </c>
      <c r="E62" s="370"/>
      <c r="F62" s="370"/>
      <c r="G62" s="370"/>
      <c r="H62" s="370"/>
      <c r="I62" s="370"/>
      <c r="J62" s="370"/>
      <c r="K62" s="239"/>
    </row>
    <row r="63" spans="2:11" s="1" customFormat="1" ht="15" customHeight="1">
      <c r="B63" s="238"/>
      <c r="C63" s="243"/>
      <c r="D63" s="368" t="s">
        <v>1286</v>
      </c>
      <c r="E63" s="368"/>
      <c r="F63" s="368"/>
      <c r="G63" s="368"/>
      <c r="H63" s="368"/>
      <c r="I63" s="368"/>
      <c r="J63" s="368"/>
      <c r="K63" s="239"/>
    </row>
    <row r="64" spans="2:11" s="1" customFormat="1" ht="12.75" customHeight="1">
      <c r="B64" s="238"/>
      <c r="C64" s="243"/>
      <c r="D64" s="243"/>
      <c r="E64" s="246"/>
      <c r="F64" s="243"/>
      <c r="G64" s="243"/>
      <c r="H64" s="243"/>
      <c r="I64" s="243"/>
      <c r="J64" s="243"/>
      <c r="K64" s="239"/>
    </row>
    <row r="65" spans="2:11" s="1" customFormat="1" ht="15" customHeight="1">
      <c r="B65" s="238"/>
      <c r="C65" s="243"/>
      <c r="D65" s="368" t="s">
        <v>1287</v>
      </c>
      <c r="E65" s="368"/>
      <c r="F65" s="368"/>
      <c r="G65" s="368"/>
      <c r="H65" s="368"/>
      <c r="I65" s="368"/>
      <c r="J65" s="368"/>
      <c r="K65" s="239"/>
    </row>
    <row r="66" spans="2:11" s="1" customFormat="1" ht="15" customHeight="1">
      <c r="B66" s="238"/>
      <c r="C66" s="243"/>
      <c r="D66" s="370" t="s">
        <v>1288</v>
      </c>
      <c r="E66" s="370"/>
      <c r="F66" s="370"/>
      <c r="G66" s="370"/>
      <c r="H66" s="370"/>
      <c r="I66" s="370"/>
      <c r="J66" s="370"/>
      <c r="K66" s="239"/>
    </row>
    <row r="67" spans="2:11" s="1" customFormat="1" ht="15" customHeight="1">
      <c r="B67" s="238"/>
      <c r="C67" s="243"/>
      <c r="D67" s="368" t="s">
        <v>1289</v>
      </c>
      <c r="E67" s="368"/>
      <c r="F67" s="368"/>
      <c r="G67" s="368"/>
      <c r="H67" s="368"/>
      <c r="I67" s="368"/>
      <c r="J67" s="368"/>
      <c r="K67" s="239"/>
    </row>
    <row r="68" spans="2:11" s="1" customFormat="1" ht="15" customHeight="1">
      <c r="B68" s="238"/>
      <c r="C68" s="243"/>
      <c r="D68" s="368" t="s">
        <v>1290</v>
      </c>
      <c r="E68" s="368"/>
      <c r="F68" s="368"/>
      <c r="G68" s="368"/>
      <c r="H68" s="368"/>
      <c r="I68" s="368"/>
      <c r="J68" s="368"/>
      <c r="K68" s="239"/>
    </row>
    <row r="69" spans="2:11" s="1" customFormat="1" ht="15" customHeight="1">
      <c r="B69" s="238"/>
      <c r="C69" s="243"/>
      <c r="D69" s="368" t="s">
        <v>1291</v>
      </c>
      <c r="E69" s="368"/>
      <c r="F69" s="368"/>
      <c r="G69" s="368"/>
      <c r="H69" s="368"/>
      <c r="I69" s="368"/>
      <c r="J69" s="368"/>
      <c r="K69" s="239"/>
    </row>
    <row r="70" spans="2:11" s="1" customFormat="1" ht="15" customHeight="1">
      <c r="B70" s="238"/>
      <c r="C70" s="243"/>
      <c r="D70" s="368" t="s">
        <v>1292</v>
      </c>
      <c r="E70" s="368"/>
      <c r="F70" s="368"/>
      <c r="G70" s="368"/>
      <c r="H70" s="368"/>
      <c r="I70" s="368"/>
      <c r="J70" s="368"/>
      <c r="K70" s="239"/>
    </row>
    <row r="71" spans="2:11" s="1" customFormat="1" ht="12.75" customHeight="1">
      <c r="B71" s="247"/>
      <c r="C71" s="248"/>
      <c r="D71" s="248"/>
      <c r="E71" s="248"/>
      <c r="F71" s="248"/>
      <c r="G71" s="248"/>
      <c r="H71" s="248"/>
      <c r="I71" s="248"/>
      <c r="J71" s="248"/>
      <c r="K71" s="249"/>
    </row>
    <row r="72" spans="2:11" s="1" customFormat="1" ht="18.75" customHeight="1">
      <c r="B72" s="250"/>
      <c r="C72" s="250"/>
      <c r="D72" s="250"/>
      <c r="E72" s="250"/>
      <c r="F72" s="250"/>
      <c r="G72" s="250"/>
      <c r="H72" s="250"/>
      <c r="I72" s="250"/>
      <c r="J72" s="250"/>
      <c r="K72" s="251"/>
    </row>
    <row r="73" spans="2:11" s="1" customFormat="1" ht="18.75" customHeight="1">
      <c r="B73" s="251"/>
      <c r="C73" s="251"/>
      <c r="D73" s="251"/>
      <c r="E73" s="251"/>
      <c r="F73" s="251"/>
      <c r="G73" s="251"/>
      <c r="H73" s="251"/>
      <c r="I73" s="251"/>
      <c r="J73" s="251"/>
      <c r="K73" s="251"/>
    </row>
    <row r="74" spans="2:11" s="1" customFormat="1" ht="7.5" customHeight="1">
      <c r="B74" s="252"/>
      <c r="C74" s="253"/>
      <c r="D74" s="253"/>
      <c r="E74" s="253"/>
      <c r="F74" s="253"/>
      <c r="G74" s="253"/>
      <c r="H74" s="253"/>
      <c r="I74" s="253"/>
      <c r="J74" s="253"/>
      <c r="K74" s="254"/>
    </row>
    <row r="75" spans="2:11" s="1" customFormat="1" ht="45" customHeight="1">
      <c r="B75" s="255"/>
      <c r="C75" s="363" t="s">
        <v>1293</v>
      </c>
      <c r="D75" s="363"/>
      <c r="E75" s="363"/>
      <c r="F75" s="363"/>
      <c r="G75" s="363"/>
      <c r="H75" s="363"/>
      <c r="I75" s="363"/>
      <c r="J75" s="363"/>
      <c r="K75" s="256"/>
    </row>
    <row r="76" spans="2:11" s="1" customFormat="1" ht="17.25" customHeight="1">
      <c r="B76" s="255"/>
      <c r="C76" s="257" t="s">
        <v>1294</v>
      </c>
      <c r="D76" s="257"/>
      <c r="E76" s="257"/>
      <c r="F76" s="257" t="s">
        <v>1295</v>
      </c>
      <c r="G76" s="258"/>
      <c r="H76" s="257" t="s">
        <v>53</v>
      </c>
      <c r="I76" s="257" t="s">
        <v>56</v>
      </c>
      <c r="J76" s="257" t="s">
        <v>1296</v>
      </c>
      <c r="K76" s="256"/>
    </row>
    <row r="77" spans="2:11" s="1" customFormat="1" ht="17.25" customHeight="1">
      <c r="B77" s="255"/>
      <c r="C77" s="259" t="s">
        <v>1297</v>
      </c>
      <c r="D77" s="259"/>
      <c r="E77" s="259"/>
      <c r="F77" s="260" t="s">
        <v>1298</v>
      </c>
      <c r="G77" s="261"/>
      <c r="H77" s="259"/>
      <c r="I77" s="259"/>
      <c r="J77" s="259" t="s">
        <v>1299</v>
      </c>
      <c r="K77" s="256"/>
    </row>
    <row r="78" spans="2:11" s="1" customFormat="1" ht="5.25" customHeight="1">
      <c r="B78" s="255"/>
      <c r="C78" s="262"/>
      <c r="D78" s="262"/>
      <c r="E78" s="262"/>
      <c r="F78" s="262"/>
      <c r="G78" s="263"/>
      <c r="H78" s="262"/>
      <c r="I78" s="262"/>
      <c r="J78" s="262"/>
      <c r="K78" s="256"/>
    </row>
    <row r="79" spans="2:11" s="1" customFormat="1" ht="15" customHeight="1">
      <c r="B79" s="255"/>
      <c r="C79" s="244" t="s">
        <v>52</v>
      </c>
      <c r="D79" s="264"/>
      <c r="E79" s="264"/>
      <c r="F79" s="265" t="s">
        <v>1300</v>
      </c>
      <c r="G79" s="266"/>
      <c r="H79" s="244" t="s">
        <v>1301</v>
      </c>
      <c r="I79" s="244" t="s">
        <v>1302</v>
      </c>
      <c r="J79" s="244">
        <v>20</v>
      </c>
      <c r="K79" s="256"/>
    </row>
    <row r="80" spans="2:11" s="1" customFormat="1" ht="15" customHeight="1">
      <c r="B80" s="255"/>
      <c r="C80" s="244" t="s">
        <v>1303</v>
      </c>
      <c r="D80" s="244"/>
      <c r="E80" s="244"/>
      <c r="F80" s="265" t="s">
        <v>1300</v>
      </c>
      <c r="G80" s="266"/>
      <c r="H80" s="244" t="s">
        <v>1304</v>
      </c>
      <c r="I80" s="244" t="s">
        <v>1302</v>
      </c>
      <c r="J80" s="244">
        <v>120</v>
      </c>
      <c r="K80" s="256"/>
    </row>
    <row r="81" spans="2:11" s="1" customFormat="1" ht="15" customHeight="1">
      <c r="B81" s="267"/>
      <c r="C81" s="244" t="s">
        <v>1305</v>
      </c>
      <c r="D81" s="244"/>
      <c r="E81" s="244"/>
      <c r="F81" s="265" t="s">
        <v>1306</v>
      </c>
      <c r="G81" s="266"/>
      <c r="H81" s="244" t="s">
        <v>1307</v>
      </c>
      <c r="I81" s="244" t="s">
        <v>1302</v>
      </c>
      <c r="J81" s="244">
        <v>50</v>
      </c>
      <c r="K81" s="256"/>
    </row>
    <row r="82" spans="2:11" s="1" customFormat="1" ht="15" customHeight="1">
      <c r="B82" s="267"/>
      <c r="C82" s="244" t="s">
        <v>1308</v>
      </c>
      <c r="D82" s="244"/>
      <c r="E82" s="244"/>
      <c r="F82" s="265" t="s">
        <v>1300</v>
      </c>
      <c r="G82" s="266"/>
      <c r="H82" s="244" t="s">
        <v>1309</v>
      </c>
      <c r="I82" s="244" t="s">
        <v>1310</v>
      </c>
      <c r="J82" s="244"/>
      <c r="K82" s="256"/>
    </row>
    <row r="83" spans="2:11" s="1" customFormat="1" ht="15" customHeight="1">
      <c r="B83" s="267"/>
      <c r="C83" s="268" t="s">
        <v>1311</v>
      </c>
      <c r="D83" s="268"/>
      <c r="E83" s="268"/>
      <c r="F83" s="269" t="s">
        <v>1306</v>
      </c>
      <c r="G83" s="268"/>
      <c r="H83" s="268" t="s">
        <v>1312</v>
      </c>
      <c r="I83" s="268" t="s">
        <v>1302</v>
      </c>
      <c r="J83" s="268">
        <v>15</v>
      </c>
      <c r="K83" s="256"/>
    </row>
    <row r="84" spans="2:11" s="1" customFormat="1" ht="15" customHeight="1">
      <c r="B84" s="267"/>
      <c r="C84" s="268" t="s">
        <v>1313</v>
      </c>
      <c r="D84" s="268"/>
      <c r="E84" s="268"/>
      <c r="F84" s="269" t="s">
        <v>1306</v>
      </c>
      <c r="G84" s="268"/>
      <c r="H84" s="268" t="s">
        <v>1314</v>
      </c>
      <c r="I84" s="268" t="s">
        <v>1302</v>
      </c>
      <c r="J84" s="268">
        <v>15</v>
      </c>
      <c r="K84" s="256"/>
    </row>
    <row r="85" spans="2:11" s="1" customFormat="1" ht="15" customHeight="1">
      <c r="B85" s="267"/>
      <c r="C85" s="268" t="s">
        <v>1315</v>
      </c>
      <c r="D85" s="268"/>
      <c r="E85" s="268"/>
      <c r="F85" s="269" t="s">
        <v>1306</v>
      </c>
      <c r="G85" s="268"/>
      <c r="H85" s="268" t="s">
        <v>1316</v>
      </c>
      <c r="I85" s="268" t="s">
        <v>1302</v>
      </c>
      <c r="J85" s="268">
        <v>20</v>
      </c>
      <c r="K85" s="256"/>
    </row>
    <row r="86" spans="2:11" s="1" customFormat="1" ht="15" customHeight="1">
      <c r="B86" s="267"/>
      <c r="C86" s="268" t="s">
        <v>1317</v>
      </c>
      <c r="D86" s="268"/>
      <c r="E86" s="268"/>
      <c r="F86" s="269" t="s">
        <v>1306</v>
      </c>
      <c r="G86" s="268"/>
      <c r="H86" s="268" t="s">
        <v>1318</v>
      </c>
      <c r="I86" s="268" t="s">
        <v>1302</v>
      </c>
      <c r="J86" s="268">
        <v>20</v>
      </c>
      <c r="K86" s="256"/>
    </row>
    <row r="87" spans="2:11" s="1" customFormat="1" ht="15" customHeight="1">
      <c r="B87" s="267"/>
      <c r="C87" s="244" t="s">
        <v>1319</v>
      </c>
      <c r="D87" s="244"/>
      <c r="E87" s="244"/>
      <c r="F87" s="265" t="s">
        <v>1306</v>
      </c>
      <c r="G87" s="266"/>
      <c r="H87" s="244" t="s">
        <v>1320</v>
      </c>
      <c r="I87" s="244" t="s">
        <v>1302</v>
      </c>
      <c r="J87" s="244">
        <v>50</v>
      </c>
      <c r="K87" s="256"/>
    </row>
    <row r="88" spans="2:11" s="1" customFormat="1" ht="15" customHeight="1">
      <c r="B88" s="267"/>
      <c r="C88" s="244" t="s">
        <v>1321</v>
      </c>
      <c r="D88" s="244"/>
      <c r="E88" s="244"/>
      <c r="F88" s="265" t="s">
        <v>1306</v>
      </c>
      <c r="G88" s="266"/>
      <c r="H88" s="244" t="s">
        <v>1322</v>
      </c>
      <c r="I88" s="244" t="s">
        <v>1302</v>
      </c>
      <c r="J88" s="244">
        <v>20</v>
      </c>
      <c r="K88" s="256"/>
    </row>
    <row r="89" spans="2:11" s="1" customFormat="1" ht="15" customHeight="1">
      <c r="B89" s="267"/>
      <c r="C89" s="244" t="s">
        <v>1323</v>
      </c>
      <c r="D89" s="244"/>
      <c r="E89" s="244"/>
      <c r="F89" s="265" t="s">
        <v>1306</v>
      </c>
      <c r="G89" s="266"/>
      <c r="H89" s="244" t="s">
        <v>1324</v>
      </c>
      <c r="I89" s="244" t="s">
        <v>1302</v>
      </c>
      <c r="J89" s="244">
        <v>20</v>
      </c>
      <c r="K89" s="256"/>
    </row>
    <row r="90" spans="2:11" s="1" customFormat="1" ht="15" customHeight="1">
      <c r="B90" s="267"/>
      <c r="C90" s="244" t="s">
        <v>1325</v>
      </c>
      <c r="D90" s="244"/>
      <c r="E90" s="244"/>
      <c r="F90" s="265" t="s">
        <v>1306</v>
      </c>
      <c r="G90" s="266"/>
      <c r="H90" s="244" t="s">
        <v>1326</v>
      </c>
      <c r="I90" s="244" t="s">
        <v>1302</v>
      </c>
      <c r="J90" s="244">
        <v>50</v>
      </c>
      <c r="K90" s="256"/>
    </row>
    <row r="91" spans="2:11" s="1" customFormat="1" ht="15" customHeight="1">
      <c r="B91" s="267"/>
      <c r="C91" s="244" t="s">
        <v>1327</v>
      </c>
      <c r="D91" s="244"/>
      <c r="E91" s="244"/>
      <c r="F91" s="265" t="s">
        <v>1306</v>
      </c>
      <c r="G91" s="266"/>
      <c r="H91" s="244" t="s">
        <v>1327</v>
      </c>
      <c r="I91" s="244" t="s">
        <v>1302</v>
      </c>
      <c r="J91" s="244">
        <v>50</v>
      </c>
      <c r="K91" s="256"/>
    </row>
    <row r="92" spans="2:11" s="1" customFormat="1" ht="15" customHeight="1">
      <c r="B92" s="267"/>
      <c r="C92" s="244" t="s">
        <v>1328</v>
      </c>
      <c r="D92" s="244"/>
      <c r="E92" s="244"/>
      <c r="F92" s="265" t="s">
        <v>1306</v>
      </c>
      <c r="G92" s="266"/>
      <c r="H92" s="244" t="s">
        <v>1329</v>
      </c>
      <c r="I92" s="244" t="s">
        <v>1302</v>
      </c>
      <c r="J92" s="244">
        <v>255</v>
      </c>
      <c r="K92" s="256"/>
    </row>
    <row r="93" spans="2:11" s="1" customFormat="1" ht="15" customHeight="1">
      <c r="B93" s="267"/>
      <c r="C93" s="244" t="s">
        <v>1330</v>
      </c>
      <c r="D93" s="244"/>
      <c r="E93" s="244"/>
      <c r="F93" s="265" t="s">
        <v>1300</v>
      </c>
      <c r="G93" s="266"/>
      <c r="H93" s="244" t="s">
        <v>1331</v>
      </c>
      <c r="I93" s="244" t="s">
        <v>1332</v>
      </c>
      <c r="J93" s="244"/>
      <c r="K93" s="256"/>
    </row>
    <row r="94" spans="2:11" s="1" customFormat="1" ht="15" customHeight="1">
      <c r="B94" s="267"/>
      <c r="C94" s="244" t="s">
        <v>1333</v>
      </c>
      <c r="D94" s="244"/>
      <c r="E94" s="244"/>
      <c r="F94" s="265" t="s">
        <v>1300</v>
      </c>
      <c r="G94" s="266"/>
      <c r="H94" s="244" t="s">
        <v>1334</v>
      </c>
      <c r="I94" s="244" t="s">
        <v>1335</v>
      </c>
      <c r="J94" s="244"/>
      <c r="K94" s="256"/>
    </row>
    <row r="95" spans="2:11" s="1" customFormat="1" ht="15" customHeight="1">
      <c r="B95" s="267"/>
      <c r="C95" s="244" t="s">
        <v>1336</v>
      </c>
      <c r="D95" s="244"/>
      <c r="E95" s="244"/>
      <c r="F95" s="265" t="s">
        <v>1300</v>
      </c>
      <c r="G95" s="266"/>
      <c r="H95" s="244" t="s">
        <v>1336</v>
      </c>
      <c r="I95" s="244" t="s">
        <v>1335</v>
      </c>
      <c r="J95" s="244"/>
      <c r="K95" s="256"/>
    </row>
    <row r="96" spans="2:11" s="1" customFormat="1" ht="15" customHeight="1">
      <c r="B96" s="267"/>
      <c r="C96" s="244" t="s">
        <v>37</v>
      </c>
      <c r="D96" s="244"/>
      <c r="E96" s="244"/>
      <c r="F96" s="265" t="s">
        <v>1300</v>
      </c>
      <c r="G96" s="266"/>
      <c r="H96" s="244" t="s">
        <v>1337</v>
      </c>
      <c r="I96" s="244" t="s">
        <v>1335</v>
      </c>
      <c r="J96" s="244"/>
      <c r="K96" s="256"/>
    </row>
    <row r="97" spans="2:11" s="1" customFormat="1" ht="15" customHeight="1">
      <c r="B97" s="267"/>
      <c r="C97" s="244" t="s">
        <v>47</v>
      </c>
      <c r="D97" s="244"/>
      <c r="E97" s="244"/>
      <c r="F97" s="265" t="s">
        <v>1300</v>
      </c>
      <c r="G97" s="266"/>
      <c r="H97" s="244" t="s">
        <v>1338</v>
      </c>
      <c r="I97" s="244" t="s">
        <v>1335</v>
      </c>
      <c r="J97" s="244"/>
      <c r="K97" s="256"/>
    </row>
    <row r="98" spans="2:11" s="1" customFormat="1" ht="15" customHeight="1">
      <c r="B98" s="270"/>
      <c r="C98" s="271"/>
      <c r="D98" s="271"/>
      <c r="E98" s="271"/>
      <c r="F98" s="271"/>
      <c r="G98" s="271"/>
      <c r="H98" s="271"/>
      <c r="I98" s="271"/>
      <c r="J98" s="271"/>
      <c r="K98" s="272"/>
    </row>
    <row r="99" spans="2:11" s="1" customFormat="1" ht="18.75" customHeight="1">
      <c r="B99" s="273"/>
      <c r="C99" s="274"/>
      <c r="D99" s="274"/>
      <c r="E99" s="274"/>
      <c r="F99" s="274"/>
      <c r="G99" s="274"/>
      <c r="H99" s="274"/>
      <c r="I99" s="274"/>
      <c r="J99" s="274"/>
      <c r="K99" s="273"/>
    </row>
    <row r="100" spans="2:11" s="1" customFormat="1" ht="18.75" customHeight="1">
      <c r="B100" s="251"/>
      <c r="C100" s="251"/>
      <c r="D100" s="251"/>
      <c r="E100" s="251"/>
      <c r="F100" s="251"/>
      <c r="G100" s="251"/>
      <c r="H100" s="251"/>
      <c r="I100" s="251"/>
      <c r="J100" s="251"/>
      <c r="K100" s="251"/>
    </row>
    <row r="101" spans="2:11" s="1" customFormat="1" ht="7.5" customHeight="1">
      <c r="B101" s="252"/>
      <c r="C101" s="253"/>
      <c r="D101" s="253"/>
      <c r="E101" s="253"/>
      <c r="F101" s="253"/>
      <c r="G101" s="253"/>
      <c r="H101" s="253"/>
      <c r="I101" s="253"/>
      <c r="J101" s="253"/>
      <c r="K101" s="254"/>
    </row>
    <row r="102" spans="2:11" s="1" customFormat="1" ht="45" customHeight="1">
      <c r="B102" s="255"/>
      <c r="C102" s="363" t="s">
        <v>1339</v>
      </c>
      <c r="D102" s="363"/>
      <c r="E102" s="363"/>
      <c r="F102" s="363"/>
      <c r="G102" s="363"/>
      <c r="H102" s="363"/>
      <c r="I102" s="363"/>
      <c r="J102" s="363"/>
      <c r="K102" s="256"/>
    </row>
    <row r="103" spans="2:11" s="1" customFormat="1" ht="17.25" customHeight="1">
      <c r="B103" s="255"/>
      <c r="C103" s="257" t="s">
        <v>1294</v>
      </c>
      <c r="D103" s="257"/>
      <c r="E103" s="257"/>
      <c r="F103" s="257" t="s">
        <v>1295</v>
      </c>
      <c r="G103" s="258"/>
      <c r="H103" s="257" t="s">
        <v>53</v>
      </c>
      <c r="I103" s="257" t="s">
        <v>56</v>
      </c>
      <c r="J103" s="257" t="s">
        <v>1296</v>
      </c>
      <c r="K103" s="256"/>
    </row>
    <row r="104" spans="2:11" s="1" customFormat="1" ht="17.25" customHeight="1">
      <c r="B104" s="255"/>
      <c r="C104" s="259" t="s">
        <v>1297</v>
      </c>
      <c r="D104" s="259"/>
      <c r="E104" s="259"/>
      <c r="F104" s="260" t="s">
        <v>1298</v>
      </c>
      <c r="G104" s="261"/>
      <c r="H104" s="259"/>
      <c r="I104" s="259"/>
      <c r="J104" s="259" t="s">
        <v>1299</v>
      </c>
      <c r="K104" s="256"/>
    </row>
    <row r="105" spans="2:11" s="1" customFormat="1" ht="5.25" customHeight="1">
      <c r="B105" s="255"/>
      <c r="C105" s="257"/>
      <c r="D105" s="257"/>
      <c r="E105" s="257"/>
      <c r="F105" s="257"/>
      <c r="G105" s="275"/>
      <c r="H105" s="257"/>
      <c r="I105" s="257"/>
      <c r="J105" s="257"/>
      <c r="K105" s="256"/>
    </row>
    <row r="106" spans="2:11" s="1" customFormat="1" ht="15" customHeight="1">
      <c r="B106" s="255"/>
      <c r="C106" s="244" t="s">
        <v>52</v>
      </c>
      <c r="D106" s="264"/>
      <c r="E106" s="264"/>
      <c r="F106" s="265" t="s">
        <v>1300</v>
      </c>
      <c r="G106" s="244"/>
      <c r="H106" s="244" t="s">
        <v>1340</v>
      </c>
      <c r="I106" s="244" t="s">
        <v>1302</v>
      </c>
      <c r="J106" s="244">
        <v>20</v>
      </c>
      <c r="K106" s="256"/>
    </row>
    <row r="107" spans="2:11" s="1" customFormat="1" ht="15" customHeight="1">
      <c r="B107" s="255"/>
      <c r="C107" s="244" t="s">
        <v>1303</v>
      </c>
      <c r="D107" s="244"/>
      <c r="E107" s="244"/>
      <c r="F107" s="265" t="s">
        <v>1300</v>
      </c>
      <c r="G107" s="244"/>
      <c r="H107" s="244" t="s">
        <v>1340</v>
      </c>
      <c r="I107" s="244" t="s">
        <v>1302</v>
      </c>
      <c r="J107" s="244">
        <v>120</v>
      </c>
      <c r="K107" s="256"/>
    </row>
    <row r="108" spans="2:11" s="1" customFormat="1" ht="15" customHeight="1">
      <c r="B108" s="267"/>
      <c r="C108" s="244" t="s">
        <v>1305</v>
      </c>
      <c r="D108" s="244"/>
      <c r="E108" s="244"/>
      <c r="F108" s="265" t="s">
        <v>1306</v>
      </c>
      <c r="G108" s="244"/>
      <c r="H108" s="244" t="s">
        <v>1340</v>
      </c>
      <c r="I108" s="244" t="s">
        <v>1302</v>
      </c>
      <c r="J108" s="244">
        <v>50</v>
      </c>
      <c r="K108" s="256"/>
    </row>
    <row r="109" spans="2:11" s="1" customFormat="1" ht="15" customHeight="1">
      <c r="B109" s="267"/>
      <c r="C109" s="244" t="s">
        <v>1308</v>
      </c>
      <c r="D109" s="244"/>
      <c r="E109" s="244"/>
      <c r="F109" s="265" t="s">
        <v>1300</v>
      </c>
      <c r="G109" s="244"/>
      <c r="H109" s="244" t="s">
        <v>1340</v>
      </c>
      <c r="I109" s="244" t="s">
        <v>1310</v>
      </c>
      <c r="J109" s="244"/>
      <c r="K109" s="256"/>
    </row>
    <row r="110" spans="2:11" s="1" customFormat="1" ht="15" customHeight="1">
      <c r="B110" s="267"/>
      <c r="C110" s="244" t="s">
        <v>1319</v>
      </c>
      <c r="D110" s="244"/>
      <c r="E110" s="244"/>
      <c r="F110" s="265" t="s">
        <v>1306</v>
      </c>
      <c r="G110" s="244"/>
      <c r="H110" s="244" t="s">
        <v>1340</v>
      </c>
      <c r="I110" s="244" t="s">
        <v>1302</v>
      </c>
      <c r="J110" s="244">
        <v>50</v>
      </c>
      <c r="K110" s="256"/>
    </row>
    <row r="111" spans="2:11" s="1" customFormat="1" ht="15" customHeight="1">
      <c r="B111" s="267"/>
      <c r="C111" s="244" t="s">
        <v>1327</v>
      </c>
      <c r="D111" s="244"/>
      <c r="E111" s="244"/>
      <c r="F111" s="265" t="s">
        <v>1306</v>
      </c>
      <c r="G111" s="244"/>
      <c r="H111" s="244" t="s">
        <v>1340</v>
      </c>
      <c r="I111" s="244" t="s">
        <v>1302</v>
      </c>
      <c r="J111" s="244">
        <v>50</v>
      </c>
      <c r="K111" s="256"/>
    </row>
    <row r="112" spans="2:11" s="1" customFormat="1" ht="15" customHeight="1">
      <c r="B112" s="267"/>
      <c r="C112" s="244" t="s">
        <v>1325</v>
      </c>
      <c r="D112" s="244"/>
      <c r="E112" s="244"/>
      <c r="F112" s="265" t="s">
        <v>1306</v>
      </c>
      <c r="G112" s="244"/>
      <c r="H112" s="244" t="s">
        <v>1340</v>
      </c>
      <c r="I112" s="244" t="s">
        <v>1302</v>
      </c>
      <c r="J112" s="244">
        <v>50</v>
      </c>
      <c r="K112" s="256"/>
    </row>
    <row r="113" spans="2:11" s="1" customFormat="1" ht="15" customHeight="1">
      <c r="B113" s="267"/>
      <c r="C113" s="244" t="s">
        <v>52</v>
      </c>
      <c r="D113" s="244"/>
      <c r="E113" s="244"/>
      <c r="F113" s="265" t="s">
        <v>1300</v>
      </c>
      <c r="G113" s="244"/>
      <c r="H113" s="244" t="s">
        <v>1341</v>
      </c>
      <c r="I113" s="244" t="s">
        <v>1302</v>
      </c>
      <c r="J113" s="244">
        <v>20</v>
      </c>
      <c r="K113" s="256"/>
    </row>
    <row r="114" spans="2:11" s="1" customFormat="1" ht="15" customHeight="1">
      <c r="B114" s="267"/>
      <c r="C114" s="244" t="s">
        <v>1342</v>
      </c>
      <c r="D114" s="244"/>
      <c r="E114" s="244"/>
      <c r="F114" s="265" t="s">
        <v>1300</v>
      </c>
      <c r="G114" s="244"/>
      <c r="H114" s="244" t="s">
        <v>1343</v>
      </c>
      <c r="I114" s="244" t="s">
        <v>1302</v>
      </c>
      <c r="J114" s="244">
        <v>120</v>
      </c>
      <c r="K114" s="256"/>
    </row>
    <row r="115" spans="2:11" s="1" customFormat="1" ht="15" customHeight="1">
      <c r="B115" s="267"/>
      <c r="C115" s="244" t="s">
        <v>37</v>
      </c>
      <c r="D115" s="244"/>
      <c r="E115" s="244"/>
      <c r="F115" s="265" t="s">
        <v>1300</v>
      </c>
      <c r="G115" s="244"/>
      <c r="H115" s="244" t="s">
        <v>1344</v>
      </c>
      <c r="I115" s="244" t="s">
        <v>1335</v>
      </c>
      <c r="J115" s="244"/>
      <c r="K115" s="256"/>
    </row>
    <row r="116" spans="2:11" s="1" customFormat="1" ht="15" customHeight="1">
      <c r="B116" s="267"/>
      <c r="C116" s="244" t="s">
        <v>47</v>
      </c>
      <c r="D116" s="244"/>
      <c r="E116" s="244"/>
      <c r="F116" s="265" t="s">
        <v>1300</v>
      </c>
      <c r="G116" s="244"/>
      <c r="H116" s="244" t="s">
        <v>1345</v>
      </c>
      <c r="I116" s="244" t="s">
        <v>1335</v>
      </c>
      <c r="J116" s="244"/>
      <c r="K116" s="256"/>
    </row>
    <row r="117" spans="2:11" s="1" customFormat="1" ht="15" customHeight="1">
      <c r="B117" s="267"/>
      <c r="C117" s="244" t="s">
        <v>56</v>
      </c>
      <c r="D117" s="244"/>
      <c r="E117" s="244"/>
      <c r="F117" s="265" t="s">
        <v>1300</v>
      </c>
      <c r="G117" s="244"/>
      <c r="H117" s="244" t="s">
        <v>1346</v>
      </c>
      <c r="I117" s="244" t="s">
        <v>1347</v>
      </c>
      <c r="J117" s="244"/>
      <c r="K117" s="256"/>
    </row>
    <row r="118" spans="2:11" s="1" customFormat="1" ht="15" customHeight="1">
      <c r="B118" s="270"/>
      <c r="C118" s="276"/>
      <c r="D118" s="276"/>
      <c r="E118" s="276"/>
      <c r="F118" s="276"/>
      <c r="G118" s="276"/>
      <c r="H118" s="276"/>
      <c r="I118" s="276"/>
      <c r="J118" s="276"/>
      <c r="K118" s="272"/>
    </row>
    <row r="119" spans="2:11" s="1" customFormat="1" ht="18.75" customHeight="1">
      <c r="B119" s="277"/>
      <c r="C119" s="278"/>
      <c r="D119" s="278"/>
      <c r="E119" s="278"/>
      <c r="F119" s="279"/>
      <c r="G119" s="278"/>
      <c r="H119" s="278"/>
      <c r="I119" s="278"/>
      <c r="J119" s="278"/>
      <c r="K119" s="277"/>
    </row>
    <row r="120" spans="2:11" s="1" customFormat="1" ht="18.75" customHeight="1">
      <c r="B120" s="251"/>
      <c r="C120" s="251"/>
      <c r="D120" s="251"/>
      <c r="E120" s="251"/>
      <c r="F120" s="251"/>
      <c r="G120" s="251"/>
      <c r="H120" s="251"/>
      <c r="I120" s="251"/>
      <c r="J120" s="251"/>
      <c r="K120" s="251"/>
    </row>
    <row r="121" spans="2:11" s="1" customFormat="1" ht="7.5" customHeight="1">
      <c r="B121" s="280"/>
      <c r="C121" s="281"/>
      <c r="D121" s="281"/>
      <c r="E121" s="281"/>
      <c r="F121" s="281"/>
      <c r="G121" s="281"/>
      <c r="H121" s="281"/>
      <c r="I121" s="281"/>
      <c r="J121" s="281"/>
      <c r="K121" s="282"/>
    </row>
    <row r="122" spans="2:11" s="1" customFormat="1" ht="45" customHeight="1">
      <c r="B122" s="283"/>
      <c r="C122" s="364" t="s">
        <v>1348</v>
      </c>
      <c r="D122" s="364"/>
      <c r="E122" s="364"/>
      <c r="F122" s="364"/>
      <c r="G122" s="364"/>
      <c r="H122" s="364"/>
      <c r="I122" s="364"/>
      <c r="J122" s="364"/>
      <c r="K122" s="284"/>
    </row>
    <row r="123" spans="2:11" s="1" customFormat="1" ht="17.25" customHeight="1">
      <c r="B123" s="285"/>
      <c r="C123" s="257" t="s">
        <v>1294</v>
      </c>
      <c r="D123" s="257"/>
      <c r="E123" s="257"/>
      <c r="F123" s="257" t="s">
        <v>1295</v>
      </c>
      <c r="G123" s="258"/>
      <c r="H123" s="257" t="s">
        <v>53</v>
      </c>
      <c r="I123" s="257" t="s">
        <v>56</v>
      </c>
      <c r="J123" s="257" t="s">
        <v>1296</v>
      </c>
      <c r="K123" s="286"/>
    </row>
    <row r="124" spans="2:11" s="1" customFormat="1" ht="17.25" customHeight="1">
      <c r="B124" s="285"/>
      <c r="C124" s="259" t="s">
        <v>1297</v>
      </c>
      <c r="D124" s="259"/>
      <c r="E124" s="259"/>
      <c r="F124" s="260" t="s">
        <v>1298</v>
      </c>
      <c r="G124" s="261"/>
      <c r="H124" s="259"/>
      <c r="I124" s="259"/>
      <c r="J124" s="259" t="s">
        <v>1299</v>
      </c>
      <c r="K124" s="286"/>
    </row>
    <row r="125" spans="2:11" s="1" customFormat="1" ht="5.25" customHeight="1">
      <c r="B125" s="287"/>
      <c r="C125" s="262"/>
      <c r="D125" s="262"/>
      <c r="E125" s="262"/>
      <c r="F125" s="262"/>
      <c r="G125" s="288"/>
      <c r="H125" s="262"/>
      <c r="I125" s="262"/>
      <c r="J125" s="262"/>
      <c r="K125" s="289"/>
    </row>
    <row r="126" spans="2:11" s="1" customFormat="1" ht="15" customHeight="1">
      <c r="B126" s="287"/>
      <c r="C126" s="244" t="s">
        <v>1303</v>
      </c>
      <c r="D126" s="264"/>
      <c r="E126" s="264"/>
      <c r="F126" s="265" t="s">
        <v>1300</v>
      </c>
      <c r="G126" s="244"/>
      <c r="H126" s="244" t="s">
        <v>1340</v>
      </c>
      <c r="I126" s="244" t="s">
        <v>1302</v>
      </c>
      <c r="J126" s="244">
        <v>120</v>
      </c>
      <c r="K126" s="290"/>
    </row>
    <row r="127" spans="2:11" s="1" customFormat="1" ht="15" customHeight="1">
      <c r="B127" s="287"/>
      <c r="C127" s="244" t="s">
        <v>1349</v>
      </c>
      <c r="D127" s="244"/>
      <c r="E127" s="244"/>
      <c r="F127" s="265" t="s">
        <v>1300</v>
      </c>
      <c r="G127" s="244"/>
      <c r="H127" s="244" t="s">
        <v>1350</v>
      </c>
      <c r="I127" s="244" t="s">
        <v>1302</v>
      </c>
      <c r="J127" s="244" t="s">
        <v>1351</v>
      </c>
      <c r="K127" s="290"/>
    </row>
    <row r="128" spans="2:11" s="1" customFormat="1" ht="15" customHeight="1">
      <c r="B128" s="287"/>
      <c r="C128" s="244" t="s">
        <v>1248</v>
      </c>
      <c r="D128" s="244"/>
      <c r="E128" s="244"/>
      <c r="F128" s="265" t="s">
        <v>1300</v>
      </c>
      <c r="G128" s="244"/>
      <c r="H128" s="244" t="s">
        <v>1352</v>
      </c>
      <c r="I128" s="244" t="s">
        <v>1302</v>
      </c>
      <c r="J128" s="244" t="s">
        <v>1351</v>
      </c>
      <c r="K128" s="290"/>
    </row>
    <row r="129" spans="2:11" s="1" customFormat="1" ht="15" customHeight="1">
      <c r="B129" s="287"/>
      <c r="C129" s="244" t="s">
        <v>1311</v>
      </c>
      <c r="D129" s="244"/>
      <c r="E129" s="244"/>
      <c r="F129" s="265" t="s">
        <v>1306</v>
      </c>
      <c r="G129" s="244"/>
      <c r="H129" s="244" t="s">
        <v>1312</v>
      </c>
      <c r="I129" s="244" t="s">
        <v>1302</v>
      </c>
      <c r="J129" s="244">
        <v>15</v>
      </c>
      <c r="K129" s="290"/>
    </row>
    <row r="130" spans="2:11" s="1" customFormat="1" ht="15" customHeight="1">
      <c r="B130" s="287"/>
      <c r="C130" s="268" t="s">
        <v>1313</v>
      </c>
      <c r="D130" s="268"/>
      <c r="E130" s="268"/>
      <c r="F130" s="269" t="s">
        <v>1306</v>
      </c>
      <c r="G130" s="268"/>
      <c r="H130" s="268" t="s">
        <v>1314</v>
      </c>
      <c r="I130" s="268" t="s">
        <v>1302</v>
      </c>
      <c r="J130" s="268">
        <v>15</v>
      </c>
      <c r="K130" s="290"/>
    </row>
    <row r="131" spans="2:11" s="1" customFormat="1" ht="15" customHeight="1">
      <c r="B131" s="287"/>
      <c r="C131" s="268" t="s">
        <v>1315</v>
      </c>
      <c r="D131" s="268"/>
      <c r="E131" s="268"/>
      <c r="F131" s="269" t="s">
        <v>1306</v>
      </c>
      <c r="G131" s="268"/>
      <c r="H131" s="268" t="s">
        <v>1316</v>
      </c>
      <c r="I131" s="268" t="s">
        <v>1302</v>
      </c>
      <c r="J131" s="268">
        <v>20</v>
      </c>
      <c r="K131" s="290"/>
    </row>
    <row r="132" spans="2:11" s="1" customFormat="1" ht="15" customHeight="1">
      <c r="B132" s="287"/>
      <c r="C132" s="268" t="s">
        <v>1317</v>
      </c>
      <c r="D132" s="268"/>
      <c r="E132" s="268"/>
      <c r="F132" s="269" t="s">
        <v>1306</v>
      </c>
      <c r="G132" s="268"/>
      <c r="H132" s="268" t="s">
        <v>1318</v>
      </c>
      <c r="I132" s="268" t="s">
        <v>1302</v>
      </c>
      <c r="J132" s="268">
        <v>20</v>
      </c>
      <c r="K132" s="290"/>
    </row>
    <row r="133" spans="2:11" s="1" customFormat="1" ht="15" customHeight="1">
      <c r="B133" s="287"/>
      <c r="C133" s="244" t="s">
        <v>1305</v>
      </c>
      <c r="D133" s="244"/>
      <c r="E133" s="244"/>
      <c r="F133" s="265" t="s">
        <v>1306</v>
      </c>
      <c r="G133" s="244"/>
      <c r="H133" s="244" t="s">
        <v>1340</v>
      </c>
      <c r="I133" s="244" t="s">
        <v>1302</v>
      </c>
      <c r="J133" s="244">
        <v>50</v>
      </c>
      <c r="K133" s="290"/>
    </row>
    <row r="134" spans="2:11" s="1" customFormat="1" ht="15" customHeight="1">
      <c r="B134" s="287"/>
      <c r="C134" s="244" t="s">
        <v>1319</v>
      </c>
      <c r="D134" s="244"/>
      <c r="E134" s="244"/>
      <c r="F134" s="265" t="s">
        <v>1306</v>
      </c>
      <c r="G134" s="244"/>
      <c r="H134" s="244" t="s">
        <v>1340</v>
      </c>
      <c r="I134" s="244" t="s">
        <v>1302</v>
      </c>
      <c r="J134" s="244">
        <v>50</v>
      </c>
      <c r="K134" s="290"/>
    </row>
    <row r="135" spans="2:11" s="1" customFormat="1" ht="15" customHeight="1">
      <c r="B135" s="287"/>
      <c r="C135" s="244" t="s">
        <v>1325</v>
      </c>
      <c r="D135" s="244"/>
      <c r="E135" s="244"/>
      <c r="F135" s="265" t="s">
        <v>1306</v>
      </c>
      <c r="G135" s="244"/>
      <c r="H135" s="244" t="s">
        <v>1340</v>
      </c>
      <c r="I135" s="244" t="s">
        <v>1302</v>
      </c>
      <c r="J135" s="244">
        <v>50</v>
      </c>
      <c r="K135" s="290"/>
    </row>
    <row r="136" spans="2:11" s="1" customFormat="1" ht="15" customHeight="1">
      <c r="B136" s="287"/>
      <c r="C136" s="244" t="s">
        <v>1327</v>
      </c>
      <c r="D136" s="244"/>
      <c r="E136" s="244"/>
      <c r="F136" s="265" t="s">
        <v>1306</v>
      </c>
      <c r="G136" s="244"/>
      <c r="H136" s="244" t="s">
        <v>1340</v>
      </c>
      <c r="I136" s="244" t="s">
        <v>1302</v>
      </c>
      <c r="J136" s="244">
        <v>50</v>
      </c>
      <c r="K136" s="290"/>
    </row>
    <row r="137" spans="2:11" s="1" customFormat="1" ht="15" customHeight="1">
      <c r="B137" s="287"/>
      <c r="C137" s="244" t="s">
        <v>1328</v>
      </c>
      <c r="D137" s="244"/>
      <c r="E137" s="244"/>
      <c r="F137" s="265" t="s">
        <v>1306</v>
      </c>
      <c r="G137" s="244"/>
      <c r="H137" s="244" t="s">
        <v>1353</v>
      </c>
      <c r="I137" s="244" t="s">
        <v>1302</v>
      </c>
      <c r="J137" s="244">
        <v>255</v>
      </c>
      <c r="K137" s="290"/>
    </row>
    <row r="138" spans="2:11" s="1" customFormat="1" ht="15" customHeight="1">
      <c r="B138" s="287"/>
      <c r="C138" s="244" t="s">
        <v>1330</v>
      </c>
      <c r="D138" s="244"/>
      <c r="E138" s="244"/>
      <c r="F138" s="265" t="s">
        <v>1300</v>
      </c>
      <c r="G138" s="244"/>
      <c r="H138" s="244" t="s">
        <v>1354</v>
      </c>
      <c r="I138" s="244" t="s">
        <v>1332</v>
      </c>
      <c r="J138" s="244"/>
      <c r="K138" s="290"/>
    </row>
    <row r="139" spans="2:11" s="1" customFormat="1" ht="15" customHeight="1">
      <c r="B139" s="287"/>
      <c r="C139" s="244" t="s">
        <v>1333</v>
      </c>
      <c r="D139" s="244"/>
      <c r="E139" s="244"/>
      <c r="F139" s="265" t="s">
        <v>1300</v>
      </c>
      <c r="G139" s="244"/>
      <c r="H139" s="244" t="s">
        <v>1355</v>
      </c>
      <c r="I139" s="244" t="s">
        <v>1335</v>
      </c>
      <c r="J139" s="244"/>
      <c r="K139" s="290"/>
    </row>
    <row r="140" spans="2:11" s="1" customFormat="1" ht="15" customHeight="1">
      <c r="B140" s="287"/>
      <c r="C140" s="244" t="s">
        <v>1336</v>
      </c>
      <c r="D140" s="244"/>
      <c r="E140" s="244"/>
      <c r="F140" s="265" t="s">
        <v>1300</v>
      </c>
      <c r="G140" s="244"/>
      <c r="H140" s="244" t="s">
        <v>1336</v>
      </c>
      <c r="I140" s="244" t="s">
        <v>1335</v>
      </c>
      <c r="J140" s="244"/>
      <c r="K140" s="290"/>
    </row>
    <row r="141" spans="2:11" s="1" customFormat="1" ht="15" customHeight="1">
      <c r="B141" s="287"/>
      <c r="C141" s="244" t="s">
        <v>37</v>
      </c>
      <c r="D141" s="244"/>
      <c r="E141" s="244"/>
      <c r="F141" s="265" t="s">
        <v>1300</v>
      </c>
      <c r="G141" s="244"/>
      <c r="H141" s="244" t="s">
        <v>1356</v>
      </c>
      <c r="I141" s="244" t="s">
        <v>1335</v>
      </c>
      <c r="J141" s="244"/>
      <c r="K141" s="290"/>
    </row>
    <row r="142" spans="2:11" s="1" customFormat="1" ht="15" customHeight="1">
      <c r="B142" s="287"/>
      <c r="C142" s="244" t="s">
        <v>1357</v>
      </c>
      <c r="D142" s="244"/>
      <c r="E142" s="244"/>
      <c r="F142" s="265" t="s">
        <v>1300</v>
      </c>
      <c r="G142" s="244"/>
      <c r="H142" s="244" t="s">
        <v>1358</v>
      </c>
      <c r="I142" s="244" t="s">
        <v>1335</v>
      </c>
      <c r="J142" s="244"/>
      <c r="K142" s="290"/>
    </row>
    <row r="143" spans="2:11" s="1" customFormat="1" ht="15" customHeight="1">
      <c r="B143" s="291"/>
      <c r="C143" s="292"/>
      <c r="D143" s="292"/>
      <c r="E143" s="292"/>
      <c r="F143" s="292"/>
      <c r="G143" s="292"/>
      <c r="H143" s="292"/>
      <c r="I143" s="292"/>
      <c r="J143" s="292"/>
      <c r="K143" s="293"/>
    </row>
    <row r="144" spans="2:11" s="1" customFormat="1" ht="18.75" customHeight="1">
      <c r="B144" s="278"/>
      <c r="C144" s="278"/>
      <c r="D144" s="278"/>
      <c r="E144" s="278"/>
      <c r="F144" s="279"/>
      <c r="G144" s="278"/>
      <c r="H144" s="278"/>
      <c r="I144" s="278"/>
      <c r="J144" s="278"/>
      <c r="K144" s="278"/>
    </row>
    <row r="145" spans="2:11" s="1" customFormat="1" ht="18.75" customHeight="1">
      <c r="B145" s="251"/>
      <c r="C145" s="251"/>
      <c r="D145" s="251"/>
      <c r="E145" s="251"/>
      <c r="F145" s="251"/>
      <c r="G145" s="251"/>
      <c r="H145" s="251"/>
      <c r="I145" s="251"/>
      <c r="J145" s="251"/>
      <c r="K145" s="251"/>
    </row>
    <row r="146" spans="2:11" s="1" customFormat="1" ht="7.5" customHeight="1">
      <c r="B146" s="252"/>
      <c r="C146" s="253"/>
      <c r="D146" s="253"/>
      <c r="E146" s="253"/>
      <c r="F146" s="253"/>
      <c r="G146" s="253"/>
      <c r="H146" s="253"/>
      <c r="I146" s="253"/>
      <c r="J146" s="253"/>
      <c r="K146" s="254"/>
    </row>
    <row r="147" spans="2:11" s="1" customFormat="1" ht="45" customHeight="1">
      <c r="B147" s="255"/>
      <c r="C147" s="363" t="s">
        <v>1359</v>
      </c>
      <c r="D147" s="363"/>
      <c r="E147" s="363"/>
      <c r="F147" s="363"/>
      <c r="G147" s="363"/>
      <c r="H147" s="363"/>
      <c r="I147" s="363"/>
      <c r="J147" s="363"/>
      <c r="K147" s="256"/>
    </row>
    <row r="148" spans="2:11" s="1" customFormat="1" ht="17.25" customHeight="1">
      <c r="B148" s="255"/>
      <c r="C148" s="257" t="s">
        <v>1294</v>
      </c>
      <c r="D148" s="257"/>
      <c r="E148" s="257"/>
      <c r="F148" s="257" t="s">
        <v>1295</v>
      </c>
      <c r="G148" s="258"/>
      <c r="H148" s="257" t="s">
        <v>53</v>
      </c>
      <c r="I148" s="257" t="s">
        <v>56</v>
      </c>
      <c r="J148" s="257" t="s">
        <v>1296</v>
      </c>
      <c r="K148" s="256"/>
    </row>
    <row r="149" spans="2:11" s="1" customFormat="1" ht="17.25" customHeight="1">
      <c r="B149" s="255"/>
      <c r="C149" s="259" t="s">
        <v>1297</v>
      </c>
      <c r="D149" s="259"/>
      <c r="E149" s="259"/>
      <c r="F149" s="260" t="s">
        <v>1298</v>
      </c>
      <c r="G149" s="261"/>
      <c r="H149" s="259"/>
      <c r="I149" s="259"/>
      <c r="J149" s="259" t="s">
        <v>1299</v>
      </c>
      <c r="K149" s="256"/>
    </row>
    <row r="150" spans="2:11" s="1" customFormat="1" ht="5.25" customHeight="1">
      <c r="B150" s="267"/>
      <c r="C150" s="262"/>
      <c r="D150" s="262"/>
      <c r="E150" s="262"/>
      <c r="F150" s="262"/>
      <c r="G150" s="263"/>
      <c r="H150" s="262"/>
      <c r="I150" s="262"/>
      <c r="J150" s="262"/>
      <c r="K150" s="290"/>
    </row>
    <row r="151" spans="2:11" s="1" customFormat="1" ht="15" customHeight="1">
      <c r="B151" s="267"/>
      <c r="C151" s="294" t="s">
        <v>1303</v>
      </c>
      <c r="D151" s="244"/>
      <c r="E151" s="244"/>
      <c r="F151" s="295" t="s">
        <v>1300</v>
      </c>
      <c r="G151" s="244"/>
      <c r="H151" s="294" t="s">
        <v>1340</v>
      </c>
      <c r="I151" s="294" t="s">
        <v>1302</v>
      </c>
      <c r="J151" s="294">
        <v>120</v>
      </c>
      <c r="K151" s="290"/>
    </row>
    <row r="152" spans="2:11" s="1" customFormat="1" ht="15" customHeight="1">
      <c r="B152" s="267"/>
      <c r="C152" s="294" t="s">
        <v>1349</v>
      </c>
      <c r="D152" s="244"/>
      <c r="E152" s="244"/>
      <c r="F152" s="295" t="s">
        <v>1300</v>
      </c>
      <c r="G152" s="244"/>
      <c r="H152" s="294" t="s">
        <v>1360</v>
      </c>
      <c r="I152" s="294" t="s">
        <v>1302</v>
      </c>
      <c r="J152" s="294" t="s">
        <v>1351</v>
      </c>
      <c r="K152" s="290"/>
    </row>
    <row r="153" spans="2:11" s="1" customFormat="1" ht="15" customHeight="1">
      <c r="B153" s="267"/>
      <c r="C153" s="294" t="s">
        <v>1248</v>
      </c>
      <c r="D153" s="244"/>
      <c r="E153" s="244"/>
      <c r="F153" s="295" t="s">
        <v>1300</v>
      </c>
      <c r="G153" s="244"/>
      <c r="H153" s="294" t="s">
        <v>1361</v>
      </c>
      <c r="I153" s="294" t="s">
        <v>1302</v>
      </c>
      <c r="J153" s="294" t="s">
        <v>1351</v>
      </c>
      <c r="K153" s="290"/>
    </row>
    <row r="154" spans="2:11" s="1" customFormat="1" ht="15" customHeight="1">
      <c r="B154" s="267"/>
      <c r="C154" s="294" t="s">
        <v>1305</v>
      </c>
      <c r="D154" s="244"/>
      <c r="E154" s="244"/>
      <c r="F154" s="295" t="s">
        <v>1306</v>
      </c>
      <c r="G154" s="244"/>
      <c r="H154" s="294" t="s">
        <v>1340</v>
      </c>
      <c r="I154" s="294" t="s">
        <v>1302</v>
      </c>
      <c r="J154" s="294">
        <v>50</v>
      </c>
      <c r="K154" s="290"/>
    </row>
    <row r="155" spans="2:11" s="1" customFormat="1" ht="15" customHeight="1">
      <c r="B155" s="267"/>
      <c r="C155" s="294" t="s">
        <v>1308</v>
      </c>
      <c r="D155" s="244"/>
      <c r="E155" s="244"/>
      <c r="F155" s="295" t="s">
        <v>1300</v>
      </c>
      <c r="G155" s="244"/>
      <c r="H155" s="294" t="s">
        <v>1340</v>
      </c>
      <c r="I155" s="294" t="s">
        <v>1310</v>
      </c>
      <c r="J155" s="294"/>
      <c r="K155" s="290"/>
    </row>
    <row r="156" spans="2:11" s="1" customFormat="1" ht="15" customHeight="1">
      <c r="B156" s="267"/>
      <c r="C156" s="294" t="s">
        <v>1319</v>
      </c>
      <c r="D156" s="244"/>
      <c r="E156" s="244"/>
      <c r="F156" s="295" t="s">
        <v>1306</v>
      </c>
      <c r="G156" s="244"/>
      <c r="H156" s="294" t="s">
        <v>1340</v>
      </c>
      <c r="I156" s="294" t="s">
        <v>1302</v>
      </c>
      <c r="J156" s="294">
        <v>50</v>
      </c>
      <c r="K156" s="290"/>
    </row>
    <row r="157" spans="2:11" s="1" customFormat="1" ht="15" customHeight="1">
      <c r="B157" s="267"/>
      <c r="C157" s="294" t="s">
        <v>1327</v>
      </c>
      <c r="D157" s="244"/>
      <c r="E157" s="244"/>
      <c r="F157" s="295" t="s">
        <v>1306</v>
      </c>
      <c r="G157" s="244"/>
      <c r="H157" s="294" t="s">
        <v>1340</v>
      </c>
      <c r="I157" s="294" t="s">
        <v>1302</v>
      </c>
      <c r="J157" s="294">
        <v>50</v>
      </c>
      <c r="K157" s="290"/>
    </row>
    <row r="158" spans="2:11" s="1" customFormat="1" ht="15" customHeight="1">
      <c r="B158" s="267"/>
      <c r="C158" s="294" t="s">
        <v>1325</v>
      </c>
      <c r="D158" s="244"/>
      <c r="E158" s="244"/>
      <c r="F158" s="295" t="s">
        <v>1306</v>
      </c>
      <c r="G158" s="244"/>
      <c r="H158" s="294" t="s">
        <v>1340</v>
      </c>
      <c r="I158" s="294" t="s">
        <v>1302</v>
      </c>
      <c r="J158" s="294">
        <v>50</v>
      </c>
      <c r="K158" s="290"/>
    </row>
    <row r="159" spans="2:11" s="1" customFormat="1" ht="15" customHeight="1">
      <c r="B159" s="267"/>
      <c r="C159" s="294" t="s">
        <v>90</v>
      </c>
      <c r="D159" s="244"/>
      <c r="E159" s="244"/>
      <c r="F159" s="295" t="s">
        <v>1300</v>
      </c>
      <c r="G159" s="244"/>
      <c r="H159" s="294" t="s">
        <v>1362</v>
      </c>
      <c r="I159" s="294" t="s">
        <v>1302</v>
      </c>
      <c r="J159" s="294" t="s">
        <v>1363</v>
      </c>
      <c r="K159" s="290"/>
    </row>
    <row r="160" spans="2:11" s="1" customFormat="1" ht="15" customHeight="1">
      <c r="B160" s="267"/>
      <c r="C160" s="294" t="s">
        <v>1364</v>
      </c>
      <c r="D160" s="244"/>
      <c r="E160" s="244"/>
      <c r="F160" s="295" t="s">
        <v>1300</v>
      </c>
      <c r="G160" s="244"/>
      <c r="H160" s="294" t="s">
        <v>1365</v>
      </c>
      <c r="I160" s="294" t="s">
        <v>1335</v>
      </c>
      <c r="J160" s="294"/>
      <c r="K160" s="290"/>
    </row>
    <row r="161" spans="2:11" s="1" customFormat="1" ht="15" customHeight="1">
      <c r="B161" s="296"/>
      <c r="C161" s="276"/>
      <c r="D161" s="276"/>
      <c r="E161" s="276"/>
      <c r="F161" s="276"/>
      <c r="G161" s="276"/>
      <c r="H161" s="276"/>
      <c r="I161" s="276"/>
      <c r="J161" s="276"/>
      <c r="K161" s="297"/>
    </row>
    <row r="162" spans="2:11" s="1" customFormat="1" ht="18.75" customHeight="1">
      <c r="B162" s="278"/>
      <c r="C162" s="288"/>
      <c r="D162" s="288"/>
      <c r="E162" s="288"/>
      <c r="F162" s="298"/>
      <c r="G162" s="288"/>
      <c r="H162" s="288"/>
      <c r="I162" s="288"/>
      <c r="J162" s="288"/>
      <c r="K162" s="278"/>
    </row>
    <row r="163" spans="2:11" s="1" customFormat="1" ht="18.75" customHeight="1">
      <c r="B163" s="251"/>
      <c r="C163" s="251"/>
      <c r="D163" s="251"/>
      <c r="E163" s="251"/>
      <c r="F163" s="251"/>
      <c r="G163" s="251"/>
      <c r="H163" s="251"/>
      <c r="I163" s="251"/>
      <c r="J163" s="251"/>
      <c r="K163" s="251"/>
    </row>
    <row r="164" spans="2:11" s="1" customFormat="1" ht="7.5" customHeight="1">
      <c r="B164" s="233"/>
      <c r="C164" s="234"/>
      <c r="D164" s="234"/>
      <c r="E164" s="234"/>
      <c r="F164" s="234"/>
      <c r="G164" s="234"/>
      <c r="H164" s="234"/>
      <c r="I164" s="234"/>
      <c r="J164" s="234"/>
      <c r="K164" s="235"/>
    </row>
    <row r="165" spans="2:11" s="1" customFormat="1" ht="45" customHeight="1">
      <c r="B165" s="236"/>
      <c r="C165" s="364" t="s">
        <v>1366</v>
      </c>
      <c r="D165" s="364"/>
      <c r="E165" s="364"/>
      <c r="F165" s="364"/>
      <c r="G165" s="364"/>
      <c r="H165" s="364"/>
      <c r="I165" s="364"/>
      <c r="J165" s="364"/>
      <c r="K165" s="237"/>
    </row>
    <row r="166" spans="2:11" s="1" customFormat="1" ht="17.25" customHeight="1">
      <c r="B166" s="236"/>
      <c r="C166" s="257" t="s">
        <v>1294</v>
      </c>
      <c r="D166" s="257"/>
      <c r="E166" s="257"/>
      <c r="F166" s="257" t="s">
        <v>1295</v>
      </c>
      <c r="G166" s="299"/>
      <c r="H166" s="300" t="s">
        <v>53</v>
      </c>
      <c r="I166" s="300" t="s">
        <v>56</v>
      </c>
      <c r="J166" s="257" t="s">
        <v>1296</v>
      </c>
      <c r="K166" s="237"/>
    </row>
    <row r="167" spans="2:11" s="1" customFormat="1" ht="17.25" customHeight="1">
      <c r="B167" s="238"/>
      <c r="C167" s="259" t="s">
        <v>1297</v>
      </c>
      <c r="D167" s="259"/>
      <c r="E167" s="259"/>
      <c r="F167" s="260" t="s">
        <v>1298</v>
      </c>
      <c r="G167" s="301"/>
      <c r="H167" s="302"/>
      <c r="I167" s="302"/>
      <c r="J167" s="259" t="s">
        <v>1299</v>
      </c>
      <c r="K167" s="239"/>
    </row>
    <row r="168" spans="2:11" s="1" customFormat="1" ht="5.25" customHeight="1">
      <c r="B168" s="267"/>
      <c r="C168" s="262"/>
      <c r="D168" s="262"/>
      <c r="E168" s="262"/>
      <c r="F168" s="262"/>
      <c r="G168" s="263"/>
      <c r="H168" s="262"/>
      <c r="I168" s="262"/>
      <c r="J168" s="262"/>
      <c r="K168" s="290"/>
    </row>
    <row r="169" spans="2:11" s="1" customFormat="1" ht="15" customHeight="1">
      <c r="B169" s="267"/>
      <c r="C169" s="244" t="s">
        <v>1303</v>
      </c>
      <c r="D169" s="244"/>
      <c r="E169" s="244"/>
      <c r="F169" s="265" t="s">
        <v>1300</v>
      </c>
      <c r="G169" s="244"/>
      <c r="H169" s="244" t="s">
        <v>1340</v>
      </c>
      <c r="I169" s="244" t="s">
        <v>1302</v>
      </c>
      <c r="J169" s="244">
        <v>120</v>
      </c>
      <c r="K169" s="290"/>
    </row>
    <row r="170" spans="2:11" s="1" customFormat="1" ht="15" customHeight="1">
      <c r="B170" s="267"/>
      <c r="C170" s="244" t="s">
        <v>1349</v>
      </c>
      <c r="D170" s="244"/>
      <c r="E170" s="244"/>
      <c r="F170" s="265" t="s">
        <v>1300</v>
      </c>
      <c r="G170" s="244"/>
      <c r="H170" s="244" t="s">
        <v>1350</v>
      </c>
      <c r="I170" s="244" t="s">
        <v>1302</v>
      </c>
      <c r="J170" s="244" t="s">
        <v>1351</v>
      </c>
      <c r="K170" s="290"/>
    </row>
    <row r="171" spans="2:11" s="1" customFormat="1" ht="15" customHeight="1">
      <c r="B171" s="267"/>
      <c r="C171" s="244" t="s">
        <v>1248</v>
      </c>
      <c r="D171" s="244"/>
      <c r="E171" s="244"/>
      <c r="F171" s="265" t="s">
        <v>1300</v>
      </c>
      <c r="G171" s="244"/>
      <c r="H171" s="244" t="s">
        <v>1367</v>
      </c>
      <c r="I171" s="244" t="s">
        <v>1302</v>
      </c>
      <c r="J171" s="244" t="s">
        <v>1351</v>
      </c>
      <c r="K171" s="290"/>
    </row>
    <row r="172" spans="2:11" s="1" customFormat="1" ht="15" customHeight="1">
      <c r="B172" s="267"/>
      <c r="C172" s="244" t="s">
        <v>1305</v>
      </c>
      <c r="D172" s="244"/>
      <c r="E172" s="244"/>
      <c r="F172" s="265" t="s">
        <v>1306</v>
      </c>
      <c r="G172" s="244"/>
      <c r="H172" s="244" t="s">
        <v>1367</v>
      </c>
      <c r="I172" s="244" t="s">
        <v>1302</v>
      </c>
      <c r="J172" s="244">
        <v>50</v>
      </c>
      <c r="K172" s="290"/>
    </row>
    <row r="173" spans="2:11" s="1" customFormat="1" ht="15" customHeight="1">
      <c r="B173" s="267"/>
      <c r="C173" s="244" t="s">
        <v>1308</v>
      </c>
      <c r="D173" s="244"/>
      <c r="E173" s="244"/>
      <c r="F173" s="265" t="s">
        <v>1300</v>
      </c>
      <c r="G173" s="244"/>
      <c r="H173" s="244" t="s">
        <v>1367</v>
      </c>
      <c r="I173" s="244" t="s">
        <v>1310</v>
      </c>
      <c r="J173" s="244"/>
      <c r="K173" s="290"/>
    </row>
    <row r="174" spans="2:11" s="1" customFormat="1" ht="15" customHeight="1">
      <c r="B174" s="267"/>
      <c r="C174" s="244" t="s">
        <v>1319</v>
      </c>
      <c r="D174" s="244"/>
      <c r="E174" s="244"/>
      <c r="F174" s="265" t="s">
        <v>1306</v>
      </c>
      <c r="G174" s="244"/>
      <c r="H174" s="244" t="s">
        <v>1367</v>
      </c>
      <c r="I174" s="244" t="s">
        <v>1302</v>
      </c>
      <c r="J174" s="244">
        <v>50</v>
      </c>
      <c r="K174" s="290"/>
    </row>
    <row r="175" spans="2:11" s="1" customFormat="1" ht="15" customHeight="1">
      <c r="B175" s="267"/>
      <c r="C175" s="244" t="s">
        <v>1327</v>
      </c>
      <c r="D175" s="244"/>
      <c r="E175" s="244"/>
      <c r="F175" s="265" t="s">
        <v>1306</v>
      </c>
      <c r="G175" s="244"/>
      <c r="H175" s="244" t="s">
        <v>1367</v>
      </c>
      <c r="I175" s="244" t="s">
        <v>1302</v>
      </c>
      <c r="J175" s="244">
        <v>50</v>
      </c>
      <c r="K175" s="290"/>
    </row>
    <row r="176" spans="2:11" s="1" customFormat="1" ht="15" customHeight="1">
      <c r="B176" s="267"/>
      <c r="C176" s="244" t="s">
        <v>1325</v>
      </c>
      <c r="D176" s="244"/>
      <c r="E176" s="244"/>
      <c r="F176" s="265" t="s">
        <v>1306</v>
      </c>
      <c r="G176" s="244"/>
      <c r="H176" s="244" t="s">
        <v>1367</v>
      </c>
      <c r="I176" s="244" t="s">
        <v>1302</v>
      </c>
      <c r="J176" s="244">
        <v>50</v>
      </c>
      <c r="K176" s="290"/>
    </row>
    <row r="177" spans="2:11" s="1" customFormat="1" ht="15" customHeight="1">
      <c r="B177" s="267"/>
      <c r="C177" s="244" t="s">
        <v>104</v>
      </c>
      <c r="D177" s="244"/>
      <c r="E177" s="244"/>
      <c r="F177" s="265" t="s">
        <v>1300</v>
      </c>
      <c r="G177" s="244"/>
      <c r="H177" s="244" t="s">
        <v>1368</v>
      </c>
      <c r="I177" s="244" t="s">
        <v>1369</v>
      </c>
      <c r="J177" s="244"/>
      <c r="K177" s="290"/>
    </row>
    <row r="178" spans="2:11" s="1" customFormat="1" ht="15" customHeight="1">
      <c r="B178" s="267"/>
      <c r="C178" s="244" t="s">
        <v>56</v>
      </c>
      <c r="D178" s="244"/>
      <c r="E178" s="244"/>
      <c r="F178" s="265" t="s">
        <v>1300</v>
      </c>
      <c r="G178" s="244"/>
      <c r="H178" s="244" t="s">
        <v>1370</v>
      </c>
      <c r="I178" s="244" t="s">
        <v>1371</v>
      </c>
      <c r="J178" s="244">
        <v>1</v>
      </c>
      <c r="K178" s="290"/>
    </row>
    <row r="179" spans="2:11" s="1" customFormat="1" ht="15" customHeight="1">
      <c r="B179" s="267"/>
      <c r="C179" s="244" t="s">
        <v>52</v>
      </c>
      <c r="D179" s="244"/>
      <c r="E179" s="244"/>
      <c r="F179" s="265" t="s">
        <v>1300</v>
      </c>
      <c r="G179" s="244"/>
      <c r="H179" s="244" t="s">
        <v>1372</v>
      </c>
      <c r="I179" s="244" t="s">
        <v>1302</v>
      </c>
      <c r="J179" s="244">
        <v>20</v>
      </c>
      <c r="K179" s="290"/>
    </row>
    <row r="180" spans="2:11" s="1" customFormat="1" ht="15" customHeight="1">
      <c r="B180" s="267"/>
      <c r="C180" s="244" t="s">
        <v>53</v>
      </c>
      <c r="D180" s="244"/>
      <c r="E180" s="244"/>
      <c r="F180" s="265" t="s">
        <v>1300</v>
      </c>
      <c r="G180" s="244"/>
      <c r="H180" s="244" t="s">
        <v>1373</v>
      </c>
      <c r="I180" s="244" t="s">
        <v>1302</v>
      </c>
      <c r="J180" s="244">
        <v>255</v>
      </c>
      <c r="K180" s="290"/>
    </row>
    <row r="181" spans="2:11" s="1" customFormat="1" ht="15" customHeight="1">
      <c r="B181" s="267"/>
      <c r="C181" s="244" t="s">
        <v>105</v>
      </c>
      <c r="D181" s="244"/>
      <c r="E181" s="244"/>
      <c r="F181" s="265" t="s">
        <v>1300</v>
      </c>
      <c r="G181" s="244"/>
      <c r="H181" s="244" t="s">
        <v>1264</v>
      </c>
      <c r="I181" s="244" t="s">
        <v>1302</v>
      </c>
      <c r="J181" s="244">
        <v>10</v>
      </c>
      <c r="K181" s="290"/>
    </row>
    <row r="182" spans="2:11" s="1" customFormat="1" ht="15" customHeight="1">
      <c r="B182" s="267"/>
      <c r="C182" s="244" t="s">
        <v>106</v>
      </c>
      <c r="D182" s="244"/>
      <c r="E182" s="244"/>
      <c r="F182" s="265" t="s">
        <v>1300</v>
      </c>
      <c r="G182" s="244"/>
      <c r="H182" s="244" t="s">
        <v>1374</v>
      </c>
      <c r="I182" s="244" t="s">
        <v>1335</v>
      </c>
      <c r="J182" s="244"/>
      <c r="K182" s="290"/>
    </row>
    <row r="183" spans="2:11" s="1" customFormat="1" ht="15" customHeight="1">
      <c r="B183" s="267"/>
      <c r="C183" s="244" t="s">
        <v>1375</v>
      </c>
      <c r="D183" s="244"/>
      <c r="E183" s="244"/>
      <c r="F183" s="265" t="s">
        <v>1300</v>
      </c>
      <c r="G183" s="244"/>
      <c r="H183" s="244" t="s">
        <v>1376</v>
      </c>
      <c r="I183" s="244" t="s">
        <v>1335</v>
      </c>
      <c r="J183" s="244"/>
      <c r="K183" s="290"/>
    </row>
    <row r="184" spans="2:11" s="1" customFormat="1" ht="15" customHeight="1">
      <c r="B184" s="267"/>
      <c r="C184" s="244" t="s">
        <v>1364</v>
      </c>
      <c r="D184" s="244"/>
      <c r="E184" s="244"/>
      <c r="F184" s="265" t="s">
        <v>1300</v>
      </c>
      <c r="G184" s="244"/>
      <c r="H184" s="244" t="s">
        <v>1377</v>
      </c>
      <c r="I184" s="244" t="s">
        <v>1335</v>
      </c>
      <c r="J184" s="244"/>
      <c r="K184" s="290"/>
    </row>
    <row r="185" spans="2:11" s="1" customFormat="1" ht="15" customHeight="1">
      <c r="B185" s="267"/>
      <c r="C185" s="244" t="s">
        <v>108</v>
      </c>
      <c r="D185" s="244"/>
      <c r="E185" s="244"/>
      <c r="F185" s="265" t="s">
        <v>1306</v>
      </c>
      <c r="G185" s="244"/>
      <c r="H185" s="244" t="s">
        <v>1378</v>
      </c>
      <c r="I185" s="244" t="s">
        <v>1302</v>
      </c>
      <c r="J185" s="244">
        <v>50</v>
      </c>
      <c r="K185" s="290"/>
    </row>
    <row r="186" spans="2:11" s="1" customFormat="1" ht="15" customHeight="1">
      <c r="B186" s="267"/>
      <c r="C186" s="244" t="s">
        <v>1379</v>
      </c>
      <c r="D186" s="244"/>
      <c r="E186" s="244"/>
      <c r="F186" s="265" t="s">
        <v>1306</v>
      </c>
      <c r="G186" s="244"/>
      <c r="H186" s="244" t="s">
        <v>1380</v>
      </c>
      <c r="I186" s="244" t="s">
        <v>1381</v>
      </c>
      <c r="J186" s="244"/>
      <c r="K186" s="290"/>
    </row>
    <row r="187" spans="2:11" s="1" customFormat="1" ht="15" customHeight="1">
      <c r="B187" s="267"/>
      <c r="C187" s="244" t="s">
        <v>1382</v>
      </c>
      <c r="D187" s="244"/>
      <c r="E187" s="244"/>
      <c r="F187" s="265" t="s">
        <v>1306</v>
      </c>
      <c r="G187" s="244"/>
      <c r="H187" s="244" t="s">
        <v>1383</v>
      </c>
      <c r="I187" s="244" t="s">
        <v>1381</v>
      </c>
      <c r="J187" s="244"/>
      <c r="K187" s="290"/>
    </row>
    <row r="188" spans="2:11" s="1" customFormat="1" ht="15" customHeight="1">
      <c r="B188" s="267"/>
      <c r="C188" s="244" t="s">
        <v>1384</v>
      </c>
      <c r="D188" s="244"/>
      <c r="E188" s="244"/>
      <c r="F188" s="265" t="s">
        <v>1306</v>
      </c>
      <c r="G188" s="244"/>
      <c r="H188" s="244" t="s">
        <v>1385</v>
      </c>
      <c r="I188" s="244" t="s">
        <v>1381</v>
      </c>
      <c r="J188" s="244"/>
      <c r="K188" s="290"/>
    </row>
    <row r="189" spans="2:11" s="1" customFormat="1" ht="15" customHeight="1">
      <c r="B189" s="267"/>
      <c r="C189" s="303" t="s">
        <v>1386</v>
      </c>
      <c r="D189" s="244"/>
      <c r="E189" s="244"/>
      <c r="F189" s="265" t="s">
        <v>1306</v>
      </c>
      <c r="G189" s="244"/>
      <c r="H189" s="244" t="s">
        <v>1387</v>
      </c>
      <c r="I189" s="244" t="s">
        <v>1388</v>
      </c>
      <c r="J189" s="304" t="s">
        <v>1389</v>
      </c>
      <c r="K189" s="290"/>
    </row>
    <row r="190" spans="2:11" s="1" customFormat="1" ht="15" customHeight="1">
      <c r="B190" s="267"/>
      <c r="C190" s="303" t="s">
        <v>41</v>
      </c>
      <c r="D190" s="244"/>
      <c r="E190" s="244"/>
      <c r="F190" s="265" t="s">
        <v>1300</v>
      </c>
      <c r="G190" s="244"/>
      <c r="H190" s="241" t="s">
        <v>1390</v>
      </c>
      <c r="I190" s="244" t="s">
        <v>1391</v>
      </c>
      <c r="J190" s="244"/>
      <c r="K190" s="290"/>
    </row>
    <row r="191" spans="2:11" s="1" customFormat="1" ht="15" customHeight="1">
      <c r="B191" s="267"/>
      <c r="C191" s="303" t="s">
        <v>1392</v>
      </c>
      <c r="D191" s="244"/>
      <c r="E191" s="244"/>
      <c r="F191" s="265" t="s">
        <v>1300</v>
      </c>
      <c r="G191" s="244"/>
      <c r="H191" s="244" t="s">
        <v>1393</v>
      </c>
      <c r="I191" s="244" t="s">
        <v>1335</v>
      </c>
      <c r="J191" s="244"/>
      <c r="K191" s="290"/>
    </row>
    <row r="192" spans="2:11" s="1" customFormat="1" ht="15" customHeight="1">
      <c r="B192" s="267"/>
      <c r="C192" s="303" t="s">
        <v>1394</v>
      </c>
      <c r="D192" s="244"/>
      <c r="E192" s="244"/>
      <c r="F192" s="265" t="s">
        <v>1300</v>
      </c>
      <c r="G192" s="244"/>
      <c r="H192" s="244" t="s">
        <v>1395</v>
      </c>
      <c r="I192" s="244" t="s">
        <v>1335</v>
      </c>
      <c r="J192" s="244"/>
      <c r="K192" s="290"/>
    </row>
    <row r="193" spans="2:11" s="1" customFormat="1" ht="15" customHeight="1">
      <c r="B193" s="267"/>
      <c r="C193" s="303" t="s">
        <v>1396</v>
      </c>
      <c r="D193" s="244"/>
      <c r="E193" s="244"/>
      <c r="F193" s="265" t="s">
        <v>1306</v>
      </c>
      <c r="G193" s="244"/>
      <c r="H193" s="244" t="s">
        <v>1397</v>
      </c>
      <c r="I193" s="244" t="s">
        <v>1335</v>
      </c>
      <c r="J193" s="244"/>
      <c r="K193" s="290"/>
    </row>
    <row r="194" spans="2:11" s="1" customFormat="1" ht="15" customHeight="1">
      <c r="B194" s="296"/>
      <c r="C194" s="305"/>
      <c r="D194" s="276"/>
      <c r="E194" s="276"/>
      <c r="F194" s="276"/>
      <c r="G194" s="276"/>
      <c r="H194" s="276"/>
      <c r="I194" s="276"/>
      <c r="J194" s="276"/>
      <c r="K194" s="297"/>
    </row>
    <row r="195" spans="2:11" s="1" customFormat="1" ht="18.75" customHeight="1">
      <c r="B195" s="278"/>
      <c r="C195" s="288"/>
      <c r="D195" s="288"/>
      <c r="E195" s="288"/>
      <c r="F195" s="298"/>
      <c r="G195" s="288"/>
      <c r="H195" s="288"/>
      <c r="I195" s="288"/>
      <c r="J195" s="288"/>
      <c r="K195" s="278"/>
    </row>
    <row r="196" spans="2:11" s="1" customFormat="1" ht="18.75" customHeight="1">
      <c r="B196" s="278"/>
      <c r="C196" s="288"/>
      <c r="D196" s="288"/>
      <c r="E196" s="288"/>
      <c r="F196" s="298"/>
      <c r="G196" s="288"/>
      <c r="H196" s="288"/>
      <c r="I196" s="288"/>
      <c r="J196" s="288"/>
      <c r="K196" s="278"/>
    </row>
    <row r="197" spans="2:11" s="1" customFormat="1" ht="18.75" customHeight="1">
      <c r="B197" s="251"/>
      <c r="C197" s="251"/>
      <c r="D197" s="251"/>
      <c r="E197" s="251"/>
      <c r="F197" s="251"/>
      <c r="G197" s="251"/>
      <c r="H197" s="251"/>
      <c r="I197" s="251"/>
      <c r="J197" s="251"/>
      <c r="K197" s="251"/>
    </row>
    <row r="198" spans="2:11" s="1" customFormat="1" ht="12">
      <c r="B198" s="233"/>
      <c r="C198" s="234"/>
      <c r="D198" s="234"/>
      <c r="E198" s="234"/>
      <c r="F198" s="234"/>
      <c r="G198" s="234"/>
      <c r="H198" s="234"/>
      <c r="I198" s="234"/>
      <c r="J198" s="234"/>
      <c r="K198" s="235"/>
    </row>
    <row r="199" spans="2:11" s="1" customFormat="1" ht="22.2">
      <c r="B199" s="236"/>
      <c r="C199" s="364" t="s">
        <v>1398</v>
      </c>
      <c r="D199" s="364"/>
      <c r="E199" s="364"/>
      <c r="F199" s="364"/>
      <c r="G199" s="364"/>
      <c r="H199" s="364"/>
      <c r="I199" s="364"/>
      <c r="J199" s="364"/>
      <c r="K199" s="237"/>
    </row>
    <row r="200" spans="2:11" s="1" customFormat="1" ht="25.5" customHeight="1">
      <c r="B200" s="236"/>
      <c r="C200" s="306" t="s">
        <v>1399</v>
      </c>
      <c r="D200" s="306"/>
      <c r="E200" s="306"/>
      <c r="F200" s="306" t="s">
        <v>1400</v>
      </c>
      <c r="G200" s="307"/>
      <c r="H200" s="365" t="s">
        <v>1401</v>
      </c>
      <c r="I200" s="365"/>
      <c r="J200" s="365"/>
      <c r="K200" s="237"/>
    </row>
    <row r="201" spans="2:11" s="1" customFormat="1" ht="5.25" customHeight="1">
      <c r="B201" s="267"/>
      <c r="C201" s="262"/>
      <c r="D201" s="262"/>
      <c r="E201" s="262"/>
      <c r="F201" s="262"/>
      <c r="G201" s="288"/>
      <c r="H201" s="262"/>
      <c r="I201" s="262"/>
      <c r="J201" s="262"/>
      <c r="K201" s="290"/>
    </row>
    <row r="202" spans="2:11" s="1" customFormat="1" ht="15" customHeight="1">
      <c r="B202" s="267"/>
      <c r="C202" s="244" t="s">
        <v>1391</v>
      </c>
      <c r="D202" s="244"/>
      <c r="E202" s="244"/>
      <c r="F202" s="265" t="s">
        <v>42</v>
      </c>
      <c r="G202" s="244"/>
      <c r="H202" s="366" t="s">
        <v>1402</v>
      </c>
      <c r="I202" s="366"/>
      <c r="J202" s="366"/>
      <c r="K202" s="290"/>
    </row>
    <row r="203" spans="2:11" s="1" customFormat="1" ht="15" customHeight="1">
      <c r="B203" s="267"/>
      <c r="C203" s="244"/>
      <c r="D203" s="244"/>
      <c r="E203" s="244"/>
      <c r="F203" s="265" t="s">
        <v>43</v>
      </c>
      <c r="G203" s="244"/>
      <c r="H203" s="366" t="s">
        <v>1403</v>
      </c>
      <c r="I203" s="366"/>
      <c r="J203" s="366"/>
      <c r="K203" s="290"/>
    </row>
    <row r="204" spans="2:11" s="1" customFormat="1" ht="15" customHeight="1">
      <c r="B204" s="267"/>
      <c r="C204" s="244"/>
      <c r="D204" s="244"/>
      <c r="E204" s="244"/>
      <c r="F204" s="265" t="s">
        <v>46</v>
      </c>
      <c r="G204" s="244"/>
      <c r="H204" s="366" t="s">
        <v>1404</v>
      </c>
      <c r="I204" s="366"/>
      <c r="J204" s="366"/>
      <c r="K204" s="290"/>
    </row>
    <row r="205" spans="2:11" s="1" customFormat="1" ht="15" customHeight="1">
      <c r="B205" s="267"/>
      <c r="C205" s="244"/>
      <c r="D205" s="244"/>
      <c r="E205" s="244"/>
      <c r="F205" s="265" t="s">
        <v>44</v>
      </c>
      <c r="G205" s="244"/>
      <c r="H205" s="366" t="s">
        <v>1405</v>
      </c>
      <c r="I205" s="366"/>
      <c r="J205" s="366"/>
      <c r="K205" s="290"/>
    </row>
    <row r="206" spans="2:11" s="1" customFormat="1" ht="15" customHeight="1">
      <c r="B206" s="267"/>
      <c r="C206" s="244"/>
      <c r="D206" s="244"/>
      <c r="E206" s="244"/>
      <c r="F206" s="265" t="s">
        <v>45</v>
      </c>
      <c r="G206" s="244"/>
      <c r="H206" s="366" t="s">
        <v>1406</v>
      </c>
      <c r="I206" s="366"/>
      <c r="J206" s="366"/>
      <c r="K206" s="290"/>
    </row>
    <row r="207" spans="2:11" s="1" customFormat="1" ht="15" customHeight="1">
      <c r="B207" s="267"/>
      <c r="C207" s="244"/>
      <c r="D207" s="244"/>
      <c r="E207" s="244"/>
      <c r="F207" s="265"/>
      <c r="G207" s="244"/>
      <c r="H207" s="244"/>
      <c r="I207" s="244"/>
      <c r="J207" s="244"/>
      <c r="K207" s="290"/>
    </row>
    <row r="208" spans="2:11" s="1" customFormat="1" ht="15" customHeight="1">
      <c r="B208" s="267"/>
      <c r="C208" s="244" t="s">
        <v>1347</v>
      </c>
      <c r="D208" s="244"/>
      <c r="E208" s="244"/>
      <c r="F208" s="265" t="s">
        <v>78</v>
      </c>
      <c r="G208" s="244"/>
      <c r="H208" s="366" t="s">
        <v>1407</v>
      </c>
      <c r="I208" s="366"/>
      <c r="J208" s="366"/>
      <c r="K208" s="290"/>
    </row>
    <row r="209" spans="2:11" s="1" customFormat="1" ht="15" customHeight="1">
      <c r="B209" s="267"/>
      <c r="C209" s="244"/>
      <c r="D209" s="244"/>
      <c r="E209" s="244"/>
      <c r="F209" s="265" t="s">
        <v>1244</v>
      </c>
      <c r="G209" s="244"/>
      <c r="H209" s="366" t="s">
        <v>1245</v>
      </c>
      <c r="I209" s="366"/>
      <c r="J209" s="366"/>
      <c r="K209" s="290"/>
    </row>
    <row r="210" spans="2:11" s="1" customFormat="1" ht="15" customHeight="1">
      <c r="B210" s="267"/>
      <c r="C210" s="244"/>
      <c r="D210" s="244"/>
      <c r="E210" s="244"/>
      <c r="F210" s="265" t="s">
        <v>1242</v>
      </c>
      <c r="G210" s="244"/>
      <c r="H210" s="366" t="s">
        <v>1408</v>
      </c>
      <c r="I210" s="366"/>
      <c r="J210" s="366"/>
      <c r="K210" s="290"/>
    </row>
    <row r="211" spans="2:11" s="1" customFormat="1" ht="15" customHeight="1">
      <c r="B211" s="308"/>
      <c r="C211" s="244"/>
      <c r="D211" s="244"/>
      <c r="E211" s="244"/>
      <c r="F211" s="265" t="s">
        <v>83</v>
      </c>
      <c r="G211" s="303"/>
      <c r="H211" s="367" t="s">
        <v>84</v>
      </c>
      <c r="I211" s="367"/>
      <c r="J211" s="367"/>
      <c r="K211" s="309"/>
    </row>
    <row r="212" spans="2:11" s="1" customFormat="1" ht="15" customHeight="1">
      <c r="B212" s="308"/>
      <c r="C212" s="244"/>
      <c r="D212" s="244"/>
      <c r="E212" s="244"/>
      <c r="F212" s="265" t="s">
        <v>1246</v>
      </c>
      <c r="G212" s="303"/>
      <c r="H212" s="367" t="s">
        <v>1196</v>
      </c>
      <c r="I212" s="367"/>
      <c r="J212" s="367"/>
      <c r="K212" s="309"/>
    </row>
    <row r="213" spans="2:11" s="1" customFormat="1" ht="15" customHeight="1">
      <c r="B213" s="308"/>
      <c r="C213" s="244"/>
      <c r="D213" s="244"/>
      <c r="E213" s="244"/>
      <c r="F213" s="265"/>
      <c r="G213" s="303"/>
      <c r="H213" s="294"/>
      <c r="I213" s="294"/>
      <c r="J213" s="294"/>
      <c r="K213" s="309"/>
    </row>
    <row r="214" spans="2:11" s="1" customFormat="1" ht="15" customHeight="1">
      <c r="B214" s="308"/>
      <c r="C214" s="244" t="s">
        <v>1371</v>
      </c>
      <c r="D214" s="244"/>
      <c r="E214" s="244"/>
      <c r="F214" s="265">
        <v>1</v>
      </c>
      <c r="G214" s="303"/>
      <c r="H214" s="367" t="s">
        <v>1409</v>
      </c>
      <c r="I214" s="367"/>
      <c r="J214" s="367"/>
      <c r="K214" s="309"/>
    </row>
    <row r="215" spans="2:11" s="1" customFormat="1" ht="15" customHeight="1">
      <c r="B215" s="308"/>
      <c r="C215" s="244"/>
      <c r="D215" s="244"/>
      <c r="E215" s="244"/>
      <c r="F215" s="265">
        <v>2</v>
      </c>
      <c r="G215" s="303"/>
      <c r="H215" s="367" t="s">
        <v>1410</v>
      </c>
      <c r="I215" s="367"/>
      <c r="J215" s="367"/>
      <c r="K215" s="309"/>
    </row>
    <row r="216" spans="2:11" s="1" customFormat="1" ht="15" customHeight="1">
      <c r="B216" s="308"/>
      <c r="C216" s="244"/>
      <c r="D216" s="244"/>
      <c r="E216" s="244"/>
      <c r="F216" s="265">
        <v>3</v>
      </c>
      <c r="G216" s="303"/>
      <c r="H216" s="367" t="s">
        <v>1411</v>
      </c>
      <c r="I216" s="367"/>
      <c r="J216" s="367"/>
      <c r="K216" s="309"/>
    </row>
    <row r="217" spans="2:11" s="1" customFormat="1" ht="15" customHeight="1">
      <c r="B217" s="308"/>
      <c r="C217" s="244"/>
      <c r="D217" s="244"/>
      <c r="E217" s="244"/>
      <c r="F217" s="265">
        <v>4</v>
      </c>
      <c r="G217" s="303"/>
      <c r="H217" s="367" t="s">
        <v>1412</v>
      </c>
      <c r="I217" s="367"/>
      <c r="J217" s="367"/>
      <c r="K217" s="309"/>
    </row>
    <row r="218" spans="2:11" s="1" customFormat="1" ht="12.75" customHeight="1">
      <c r="B218" s="310"/>
      <c r="C218" s="311"/>
      <c r="D218" s="311"/>
      <c r="E218" s="311"/>
      <c r="F218" s="311"/>
      <c r="G218" s="311"/>
      <c r="H218" s="311"/>
      <c r="I218" s="311"/>
      <c r="J218" s="311"/>
      <c r="K218" s="312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SO-101 - Dešťová kanaliza...</vt:lpstr>
      <vt:lpstr>VON - Vedlejší a ostatní ...</vt:lpstr>
      <vt:lpstr>Pokyny pro vyplnění</vt:lpstr>
      <vt:lpstr>'Rekapitulace stavby'!Názvy_tisku</vt:lpstr>
      <vt:lpstr>'SO-101 - Dešťová kanaliza...'!Názvy_tisku</vt:lpstr>
      <vt:lpstr>'VON - Vedlejší a ostatní ...'!Názvy_tisku</vt:lpstr>
      <vt:lpstr>'Pokyny pro vyplnění'!Oblast_tisku</vt:lpstr>
      <vt:lpstr>'Rekapitulace stavby'!Oblast_tisku</vt:lpstr>
      <vt:lpstr>'SO-101 - Dešťová kanaliza...'!Oblast_tisku</vt:lpstr>
      <vt:lpstr>'VON - Vedlejší a ostatní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Požárová</dc:creator>
  <cp:lastModifiedBy>petra</cp:lastModifiedBy>
  <dcterms:created xsi:type="dcterms:W3CDTF">2021-08-09T07:33:49Z</dcterms:created>
  <dcterms:modified xsi:type="dcterms:W3CDTF">2021-08-09T07:35:33Z</dcterms:modified>
</cp:coreProperties>
</file>